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5760" windowWidth="15135" windowHeight="4680" tabRatio="930" activeTab="8"/>
  </bookViews>
  <sheets>
    <sheet name="1.1." sheetId="1" r:id="rId1"/>
    <sheet name="2.1." sheetId="2" r:id="rId2"/>
    <sheet name="3.1." sheetId="3" r:id="rId3"/>
    <sheet name="3.2." sheetId="4" r:id="rId4"/>
    <sheet name="4.1." sheetId="5" r:id="rId5"/>
    <sheet name="4.2" sheetId="6" r:id="rId6"/>
    <sheet name="5.1" sheetId="7" r:id="rId7"/>
    <sheet name="6.1. " sheetId="8" r:id="rId8"/>
    <sheet name="7.1." sheetId="9" r:id="rId9"/>
  </sheets>
  <definedNames>
    <definedName name="_xlnm.Print_Titles" localSheetId="4">'4.1.'!$7:$8</definedName>
  </definedNames>
  <calcPr fullCalcOnLoad="1"/>
</workbook>
</file>

<file path=xl/sharedStrings.xml><?xml version="1.0" encoding="utf-8"?>
<sst xmlns="http://schemas.openxmlformats.org/spreadsheetml/2006/main" count="533" uniqueCount="143">
  <si>
    <t>ITMS Kód</t>
  </si>
  <si>
    <t>Konečný prijímateľ</t>
  </si>
  <si>
    <t>Výška žiadosti</t>
  </si>
  <si>
    <t>z toho zdroj:</t>
  </si>
  <si>
    <t>Úhrada</t>
  </si>
  <si>
    <t>Zaradená do SŽP číslo/dňa</t>
  </si>
  <si>
    <t>Schválená SŽP</t>
  </si>
  <si>
    <t>ERDF 11S1</t>
  </si>
  <si>
    <t>ŠR 11S2</t>
  </si>
  <si>
    <t>ERDF 13S1</t>
  </si>
  <si>
    <t>ŠR 13S2</t>
  </si>
  <si>
    <t>spolu</t>
  </si>
  <si>
    <t>Prioritná os 1 - Infraštruktúra vzdelávania</t>
  </si>
  <si>
    <t>Opatrenie 1.1 - Infraštruktúra vzdelávania</t>
  </si>
  <si>
    <t>Prioritná os 6 - Technická pomoc</t>
  </si>
  <si>
    <t>Opatrenie 6.1 - Technická pomoc</t>
  </si>
  <si>
    <t>Refundácia</t>
  </si>
  <si>
    <t>ERDF</t>
  </si>
  <si>
    <t>ŠR</t>
  </si>
  <si>
    <t>v EUR</t>
  </si>
  <si>
    <t xml:space="preserve">spolu </t>
  </si>
  <si>
    <t xml:space="preserve">Spolu </t>
  </si>
  <si>
    <t>Prioritná os 2 - Infraštruktúra sociálnych služieb, sociálnoprávnej ochrany a sociálnej kurately</t>
  </si>
  <si>
    <t>Opatrenie 2.1 - Infraštruktúra sociálnych služieb, sociálnoprávnej ochrany a sociálnej kurately</t>
  </si>
  <si>
    <t>Prioritná os 3 - Posilnenie kultúrneho potenciálu regiónov a infraštruktúra cestovného ruchu</t>
  </si>
  <si>
    <t>Opatrenie 3.1 - Posilnenie kultúrneho potenciálu regiónov</t>
  </si>
  <si>
    <t>Opatrenie 3.2 - Podpora a rozvoj infraštruktúry cestovného ruchu</t>
  </si>
  <si>
    <t>07P0802</t>
  </si>
  <si>
    <t>07P0805</t>
  </si>
  <si>
    <t>Prioritná os 4 - Regenerácia sídiel</t>
  </si>
  <si>
    <t>Opatrenie 4.1 - Regenerácia sídiel</t>
  </si>
  <si>
    <t>Opatrenie 4.2 - Infraštruktúra nekomerčných záchranných služieb</t>
  </si>
  <si>
    <t>Prioritná os 5 - Regionálne komunikácie zabezpečujúce dopravnú obslužnosť regiónov</t>
  </si>
  <si>
    <t>Opatrenie 5.1 - Regionálne komunikacie zabezpečujúce dopravnú obslužnosť regiónov</t>
  </si>
  <si>
    <t>Prioritná os 7  Európske hlavné mesto kultúry - Košice 2013</t>
  </si>
  <si>
    <t>Opatrenie 7.1  - Európske hlavné mesto kultúry - Košice 2013</t>
  </si>
  <si>
    <t xml:space="preserve">vratky z titulu nezúčtovaného predfinancovania </t>
  </si>
  <si>
    <t>spolu február</t>
  </si>
  <si>
    <t>Vlastné zdroje</t>
  </si>
  <si>
    <t xml:space="preserve">Vlastné zdroje </t>
  </si>
  <si>
    <t>spolu vrátenia ponižujúce čerpanie</t>
  </si>
  <si>
    <t>COV</t>
  </si>
  <si>
    <t xml:space="preserve">vrátenie nepoužiteho predfinancovania / zálohy </t>
  </si>
  <si>
    <t>rok 2015</t>
  </si>
  <si>
    <t>rok 2016</t>
  </si>
  <si>
    <t>Zúčtovanie predfin. v zníženej sume, žop z roku</t>
  </si>
  <si>
    <t xml:space="preserve">čerpanie 2016 (podľa MF) </t>
  </si>
  <si>
    <t>Soľ</t>
  </si>
  <si>
    <t>S2422116001/28.1.2016</t>
  </si>
  <si>
    <t>Veľký Meder</t>
  </si>
  <si>
    <t>Stropkov</t>
  </si>
  <si>
    <t>Lučenec</t>
  </si>
  <si>
    <t>Krahule</t>
  </si>
  <si>
    <r>
      <t xml:space="preserve">Varín </t>
    </r>
    <r>
      <rPr>
        <sz val="10"/>
        <color indexed="10"/>
        <rFont val="Arial"/>
        <family val="2"/>
      </rPr>
      <t xml:space="preserve">(započítanie) </t>
    </r>
  </si>
  <si>
    <t>Košický SK</t>
  </si>
  <si>
    <t>Ždiar</t>
  </si>
  <si>
    <t>Trnavský SK</t>
  </si>
  <si>
    <t>Prešovský SK</t>
  </si>
  <si>
    <t>Trenčiansky SK</t>
  </si>
  <si>
    <t>Torysa</t>
  </si>
  <si>
    <t>Kamenná Poruba</t>
  </si>
  <si>
    <t>Varhaňovce</t>
  </si>
  <si>
    <t>Vratky v roku 2016 ponižujúce čerpanie</t>
  </si>
  <si>
    <t>22140120706/302</t>
  </si>
  <si>
    <t>Horný Vadičov</t>
  </si>
  <si>
    <t>Žilinský SK</t>
  </si>
  <si>
    <t>Nové Zámky</t>
  </si>
  <si>
    <t>Veľká Lomnica</t>
  </si>
  <si>
    <t>Košice</t>
  </si>
  <si>
    <t>Zúčtovanie predfin. v zníženej sume, žop z roku 2015</t>
  </si>
  <si>
    <t>Ulič</t>
  </si>
  <si>
    <t>MPRV SR</t>
  </si>
  <si>
    <t>MV SR</t>
  </si>
  <si>
    <t xml:space="preserve">čerpanie podľa MF </t>
  </si>
  <si>
    <t>Moldava nad Bodvou</t>
  </si>
  <si>
    <r>
      <t xml:space="preserve">MPRV SR </t>
    </r>
    <r>
      <rPr>
        <sz val="10"/>
        <color indexed="10"/>
        <rFont val="Arial"/>
        <family val="2"/>
      </rPr>
      <t xml:space="preserve">(ref.platov) </t>
    </r>
  </si>
  <si>
    <t>Vrátenie nepoužitého predfinancovania</t>
  </si>
  <si>
    <t xml:space="preserve">PÚ PJ </t>
  </si>
  <si>
    <r>
      <t xml:space="preserve">Trenčiansky SK </t>
    </r>
    <r>
      <rPr>
        <sz val="10"/>
        <color indexed="10"/>
        <rFont val="Arial"/>
        <family val="2"/>
      </rPr>
      <t>(započítanie do nuly)</t>
    </r>
  </si>
  <si>
    <t>Martin</t>
  </si>
  <si>
    <t>Spišský Hrhov</t>
  </si>
  <si>
    <r>
      <t xml:space="preserve">Slovenská Ves </t>
    </r>
    <r>
      <rPr>
        <sz val="10"/>
        <color indexed="10"/>
        <rFont val="Arial"/>
        <family val="2"/>
      </rPr>
      <t>(započítanie)</t>
    </r>
  </si>
  <si>
    <t>Ostrovany</t>
  </si>
  <si>
    <t>Mučín</t>
  </si>
  <si>
    <t>žop z roku 2015, zúčtovanie v zníženej sume! Vrátenie na PÚ PJ č.9/1.2.2016</t>
  </si>
  <si>
    <t>S2422116002/15.2.2016</t>
  </si>
  <si>
    <t>Bukovce</t>
  </si>
  <si>
    <t>Plavnica</t>
  </si>
  <si>
    <t>Gemerská Poloma</t>
  </si>
  <si>
    <t>Elur aktivovaný dňa 10.2.2016</t>
  </si>
  <si>
    <t>MK SR</t>
  </si>
  <si>
    <t>Sačurov</t>
  </si>
  <si>
    <t>Pečovská Nová Ves</t>
  </si>
  <si>
    <t>Sečovce</t>
  </si>
  <si>
    <t>Ľubotín</t>
  </si>
  <si>
    <t>Dubník</t>
  </si>
  <si>
    <t>Krompachy</t>
  </si>
  <si>
    <t>Tvrdošovce</t>
  </si>
  <si>
    <t>Bardejov</t>
  </si>
  <si>
    <t>Spišský Hrušov</t>
  </si>
  <si>
    <t>Fintice</t>
  </si>
  <si>
    <t>Fiľakovo</t>
  </si>
  <si>
    <t>RKC biskup. Spišské Podhradie</t>
  </si>
  <si>
    <t>S2422116003/29.2.2016</t>
  </si>
  <si>
    <t>Hajtovka</t>
  </si>
  <si>
    <t>Iňačovce</t>
  </si>
  <si>
    <t>Zemné</t>
  </si>
  <si>
    <t>Málinec</t>
  </si>
  <si>
    <t>Dunajská Streda</t>
  </si>
  <si>
    <t>Partizánske</t>
  </si>
  <si>
    <t>započítanie do nuly</t>
  </si>
  <si>
    <t>spolu marec</t>
  </si>
  <si>
    <t>Petrovany</t>
  </si>
  <si>
    <t>Veľké Zlievce</t>
  </si>
  <si>
    <t>Muráň</t>
  </si>
  <si>
    <t>Komárno</t>
  </si>
  <si>
    <t xml:space="preserve">zúčtovanie v zníženej sume, žop z  roku 2015, S2422116001/28.1.2016 (NZR N21600061, PU PJ 24.2.2016) </t>
  </si>
  <si>
    <t>Medzev</t>
  </si>
  <si>
    <t>Kechnec</t>
  </si>
  <si>
    <t>Podolínec</t>
  </si>
  <si>
    <t>Revúca</t>
  </si>
  <si>
    <t>Osturňa</t>
  </si>
  <si>
    <r>
      <t xml:space="preserve">Vysoké Tatry </t>
    </r>
    <r>
      <rPr>
        <sz val="10"/>
        <color indexed="10"/>
        <rFont val="Arial"/>
        <family val="2"/>
      </rPr>
      <t>(započítanie)</t>
    </r>
  </si>
  <si>
    <t>Holíč</t>
  </si>
  <si>
    <t>Liptovský Ján</t>
  </si>
  <si>
    <t>Radošina</t>
  </si>
  <si>
    <t>Cernina</t>
  </si>
  <si>
    <r>
      <t xml:space="preserve">Podbranč </t>
    </r>
    <r>
      <rPr>
        <sz val="10"/>
        <color indexed="10"/>
        <rFont val="Arial"/>
        <family val="2"/>
      </rPr>
      <t>(započítanie)</t>
    </r>
  </si>
  <si>
    <t>S2422116004/14.3.2016</t>
  </si>
  <si>
    <t>Elur aktivovaný dňa 9.3.2016</t>
  </si>
  <si>
    <t>Mojmírovce</t>
  </si>
  <si>
    <t xml:space="preserve">ÚPSVaR  </t>
  </si>
  <si>
    <t>Nitriansky SK</t>
  </si>
  <si>
    <t>S2422116005/29.3.2016</t>
  </si>
  <si>
    <t>Elur aktivovaný dňa 23.3.2016</t>
  </si>
  <si>
    <t>SP  24.3.2016</t>
  </si>
  <si>
    <t>žop z roku 2015, zúčtovanie v zníženej sume S2422116003/29.2.2016, N21600134, vrátené 29.3.2016, BV č. 33</t>
  </si>
  <si>
    <t xml:space="preserve">vyradená zo SŽP </t>
  </si>
  <si>
    <t>ROP - Regionálny operačný program MPaRV SR</t>
  </si>
  <si>
    <t xml:space="preserve">ŠR </t>
  </si>
  <si>
    <t xml:space="preserve">ERDF </t>
  </si>
  <si>
    <t>ROP  Regionálny operačný program MPaRV SR</t>
  </si>
  <si>
    <t>z toho: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</si>
</sst>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  <numFmt numFmtId="181" formatCode="000\ 00"/>
    <numFmt numFmtId="182" formatCode="00000"/>
    <numFmt numFmtId="183" formatCode="\P\r\a\vd\a;&quot;Pravda&quot;;&quot;Nepravda&quot;"/>
    <numFmt numFmtId="184" formatCode="[$€-2]\ #\ ##,000_);[Red]\([$¥€-2]\ #\ ##,000\)"/>
    <numFmt numFmtId="185" formatCode="0.000"/>
    <numFmt numFmtId="186" formatCode="0.000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10" xfId="0" applyFont="1" applyFill="1" applyBorder="1" applyAlignment="1">
      <alignment wrapText="1"/>
    </xf>
    <xf numFmtId="14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1" fontId="5" fillId="35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1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wrapText="1"/>
    </xf>
    <xf numFmtId="1" fontId="5" fillId="36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34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35" borderId="12" xfId="0" applyFont="1" applyFill="1" applyBorder="1" applyAlignment="1">
      <alignment/>
    </xf>
    <xf numFmtId="4" fontId="5" fillId="35" borderId="12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4" fontId="0" fillId="34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left"/>
    </xf>
    <xf numFmtId="0" fontId="5" fillId="38" borderId="10" xfId="0" applyFont="1" applyFill="1" applyBorder="1" applyAlignment="1">
      <alignment/>
    </xf>
    <xf numFmtId="4" fontId="5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" fillId="33" borderId="12" xfId="0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14" fontId="0" fillId="0" borderId="12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4" fontId="0" fillId="0" borderId="0" xfId="0" applyNumberForma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0" fillId="2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38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5" fillId="38" borderId="10" xfId="0" applyFont="1" applyFill="1" applyBorder="1" applyAlignment="1">
      <alignment horizontal="right"/>
    </xf>
    <xf numFmtId="1" fontId="0" fillId="23" borderId="10" xfId="0" applyNumberFormat="1" applyFont="1" applyFill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" fillId="36" borderId="1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right"/>
    </xf>
    <xf numFmtId="4" fontId="5" fillId="36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/>
    </xf>
    <xf numFmtId="4" fontId="0" fillId="0" borderId="12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/>
    </xf>
    <xf numFmtId="4" fontId="5" fillId="38" borderId="10" xfId="0" applyNumberFormat="1" applyFont="1" applyFill="1" applyBorder="1" applyAlignment="1">
      <alignment horizontal="right"/>
    </xf>
    <xf numFmtId="4" fontId="5" fillId="36" borderId="12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>
      <alignment vertical="center"/>
    </xf>
    <xf numFmtId="4" fontId="5" fillId="34" borderId="12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4" fontId="5" fillId="34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5" fillId="36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right" wrapText="1"/>
    </xf>
    <xf numFmtId="4" fontId="5" fillId="23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5" fillId="40" borderId="10" xfId="0" applyFont="1" applyFill="1" applyBorder="1" applyAlignment="1">
      <alignment horizontal="left" vertical="center"/>
    </xf>
    <xf numFmtId="4" fontId="5" fillId="40" borderId="10" xfId="0" applyNumberFormat="1" applyFont="1" applyFill="1" applyBorder="1" applyAlignment="1">
      <alignment horizontal="right" vertical="center"/>
    </xf>
    <xf numFmtId="4" fontId="0" fillId="24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/>
    </xf>
    <xf numFmtId="1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 wrapText="1"/>
    </xf>
    <xf numFmtId="14" fontId="0" fillId="41" borderId="10" xfId="0" applyNumberFormat="1" applyFont="1" applyFill="1" applyBorder="1" applyAlignment="1">
      <alignment/>
    </xf>
    <xf numFmtId="4" fontId="0" fillId="41" borderId="10" xfId="0" applyNumberFormat="1" applyFont="1" applyFill="1" applyBorder="1" applyAlignment="1">
      <alignment/>
    </xf>
    <xf numFmtId="0" fontId="0" fillId="23" borderId="10" xfId="0" applyFont="1" applyFill="1" applyBorder="1" applyAlignment="1">
      <alignment horizontal="left"/>
    </xf>
    <xf numFmtId="4" fontId="0" fillId="42" borderId="10" xfId="0" applyNumberFormat="1" applyFont="1" applyFill="1" applyBorder="1" applyAlignment="1">
      <alignment horizontal="right" wrapText="1"/>
    </xf>
    <xf numFmtId="4" fontId="0" fillId="43" borderId="10" xfId="0" applyNumberFormat="1" applyFont="1" applyFill="1" applyBorder="1" applyAlignment="1">
      <alignment horizontal="right" wrapText="1"/>
    </xf>
    <xf numFmtId="14" fontId="0" fillId="44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1" fontId="49" fillId="0" borderId="10" xfId="0" applyNumberFormat="1" applyFont="1" applyBorder="1" applyAlignment="1">
      <alignment horizontal="left"/>
    </xf>
    <xf numFmtId="179" fontId="0" fillId="0" borderId="0" xfId="33" applyFont="1" applyAlignment="1">
      <alignment/>
    </xf>
    <xf numFmtId="0" fontId="49" fillId="0" borderId="0" xfId="0" applyFont="1" applyAlignment="1">
      <alignment horizontal="left"/>
    </xf>
    <xf numFmtId="4" fontId="5" fillId="0" borderId="10" xfId="0" applyNumberFormat="1" applyFont="1" applyFill="1" applyBorder="1" applyAlignment="1">
      <alignment/>
    </xf>
    <xf numFmtId="179" fontId="0" fillId="0" borderId="10" xfId="33" applyFont="1" applyFill="1" applyBorder="1" applyAlignment="1">
      <alignment/>
    </xf>
    <xf numFmtId="0" fontId="52" fillId="0" borderId="0" xfId="0" applyFont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36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" fontId="0" fillId="40" borderId="10" xfId="0" applyNumberFormat="1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23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4" fontId="0" fillId="45" borderId="10" xfId="0" applyNumberFormat="1" applyFont="1" applyFill="1" applyBorder="1" applyAlignment="1">
      <alignment horizontal="right" wrapText="1"/>
    </xf>
    <xf numFmtId="0" fontId="50" fillId="23" borderId="10" xfId="0" applyFont="1" applyFill="1" applyBorder="1" applyAlignment="1">
      <alignment horizontal="left" wrapText="1"/>
    </xf>
    <xf numFmtId="14" fontId="0" fillId="46" borderId="10" xfId="0" applyNumberFormat="1" applyFont="1" applyFill="1" applyBorder="1" applyAlignment="1">
      <alignment horizontal="right" wrapText="1"/>
    </xf>
    <xf numFmtId="4" fontId="5" fillId="36" borderId="10" xfId="0" applyNumberFormat="1" applyFont="1" applyFill="1" applyBorder="1" applyAlignment="1">
      <alignment horizontal="left"/>
    </xf>
    <xf numFmtId="0" fontId="50" fillId="23" borderId="10" xfId="0" applyFont="1" applyFill="1" applyBorder="1" applyAlignment="1">
      <alignment horizontal="left"/>
    </xf>
    <xf numFmtId="4" fontId="0" fillId="42" borderId="10" xfId="0" applyNumberFormat="1" applyFont="1" applyFill="1" applyBorder="1" applyAlignment="1">
      <alignment wrapText="1"/>
    </xf>
    <xf numFmtId="14" fontId="0" fillId="47" borderId="10" xfId="0" applyNumberFormat="1" applyFont="1" applyFill="1" applyBorder="1" applyAlignment="1">
      <alignment horizontal="right" wrapText="1"/>
    </xf>
    <xf numFmtId="4" fontId="0" fillId="43" borderId="10" xfId="0" applyNumberFormat="1" applyFont="1" applyFill="1" applyBorder="1" applyAlignment="1">
      <alignment wrapText="1"/>
    </xf>
    <xf numFmtId="14" fontId="0" fillId="44" borderId="10" xfId="0" applyNumberFormat="1" applyFont="1" applyFill="1" applyBorder="1" applyAlignment="1">
      <alignment horizontal="right" wrapText="1"/>
    </xf>
    <xf numFmtId="14" fontId="49" fillId="0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" fontId="49" fillId="39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4" fontId="49" fillId="0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wrapText="1"/>
    </xf>
    <xf numFmtId="0" fontId="5" fillId="37" borderId="13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4" fontId="5" fillId="48" borderId="13" xfId="0" applyNumberFormat="1" applyFont="1" applyFill="1" applyBorder="1" applyAlignment="1">
      <alignment horizontal="center" vertical="center" wrapText="1"/>
    </xf>
    <xf numFmtId="4" fontId="5" fillId="48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37" borderId="13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left"/>
    </xf>
    <xf numFmtId="0" fontId="5" fillId="37" borderId="12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5" fillId="49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wrapText="1"/>
    </xf>
    <xf numFmtId="0" fontId="5" fillId="37" borderId="12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49" borderId="11" xfId="0" applyFont="1" applyFill="1" applyBorder="1" applyAlignment="1">
      <alignment horizontal="center"/>
    </xf>
    <xf numFmtId="0" fontId="5" fillId="49" borderId="14" xfId="0" applyFont="1" applyFill="1" applyBorder="1" applyAlignment="1">
      <alignment horizontal="center"/>
    </xf>
    <xf numFmtId="0" fontId="5" fillId="49" borderId="15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15.8515625" style="0" customWidth="1"/>
    <col min="2" max="2" width="29.140625" style="0" hidden="1" customWidth="1"/>
    <col min="3" max="3" width="14.140625" style="0" hidden="1" customWidth="1"/>
    <col min="4" max="5" width="14.57421875" style="0" customWidth="1"/>
    <col min="6" max="7" width="14.28125" style="0" hidden="1" customWidth="1"/>
    <col min="8" max="8" width="12.421875" style="0" hidden="1" customWidth="1"/>
    <col min="9" max="9" width="14.28125" style="49" customWidth="1"/>
    <col min="10" max="10" width="22.57421875" style="11" customWidth="1"/>
    <col min="11" max="11" width="11.57421875" style="49" customWidth="1"/>
    <col min="12" max="12" width="12.7109375" style="126" hidden="1" customWidth="1"/>
    <col min="13" max="13" width="12.140625" style="0" customWidth="1"/>
  </cols>
  <sheetData>
    <row r="1" spans="1:12" s="4" customFormat="1" ht="15">
      <c r="A1" s="252" t="s">
        <v>138</v>
      </c>
      <c r="B1" s="252"/>
      <c r="C1" s="252"/>
      <c r="D1" s="252"/>
      <c r="E1" s="252"/>
      <c r="F1" s="252"/>
      <c r="G1" s="252"/>
      <c r="H1" s="252"/>
      <c r="I1" s="252"/>
      <c r="J1" s="3"/>
      <c r="K1" s="47"/>
      <c r="L1" s="151"/>
    </row>
    <row r="2" spans="1:12" s="4" customFormat="1" ht="15">
      <c r="A2" s="203" t="s">
        <v>12</v>
      </c>
      <c r="B2" s="203"/>
      <c r="C2" s="203"/>
      <c r="D2" s="253"/>
      <c r="E2" s="247"/>
      <c r="F2" s="247"/>
      <c r="G2" s="247"/>
      <c r="H2" s="247"/>
      <c r="I2" s="246"/>
      <c r="J2" s="3"/>
      <c r="K2" s="47"/>
      <c r="L2" s="151"/>
    </row>
    <row r="3" spans="1:12" s="4" customFormat="1" ht="15">
      <c r="A3" s="66" t="s">
        <v>13</v>
      </c>
      <c r="B3" s="253"/>
      <c r="C3" s="253"/>
      <c r="D3" s="253"/>
      <c r="E3" s="247"/>
      <c r="F3" s="88"/>
      <c r="G3" s="88"/>
      <c r="H3" s="88"/>
      <c r="I3" s="246"/>
      <c r="J3" s="3"/>
      <c r="K3" s="47"/>
      <c r="L3" s="151"/>
    </row>
    <row r="4" spans="1:12" s="4" customFormat="1" ht="15">
      <c r="A4" s="254" t="s">
        <v>44</v>
      </c>
      <c r="B4" s="255"/>
      <c r="C4" s="255"/>
      <c r="D4" s="256"/>
      <c r="E4" s="166"/>
      <c r="F4" s="249"/>
      <c r="G4" s="249"/>
      <c r="H4" s="249"/>
      <c r="I4" s="246"/>
      <c r="J4" s="3"/>
      <c r="K4" s="47"/>
      <c r="L4" s="151"/>
    </row>
    <row r="5" spans="1:12" s="4" customFormat="1" ht="15.75">
      <c r="A5" s="234"/>
      <c r="B5" s="235"/>
      <c r="C5" s="235"/>
      <c r="D5" s="235"/>
      <c r="E5" s="235"/>
      <c r="F5" s="235"/>
      <c r="G5" s="235"/>
      <c r="H5" s="2"/>
      <c r="I5" s="48"/>
      <c r="J5" s="3"/>
      <c r="K5" s="47"/>
      <c r="L5" s="151"/>
    </row>
    <row r="6" spans="1:11" ht="12.75">
      <c r="A6" s="1"/>
      <c r="K6" s="21" t="s">
        <v>19</v>
      </c>
    </row>
    <row r="7" spans="1:12" ht="12.75">
      <c r="A7" s="236" t="s">
        <v>0</v>
      </c>
      <c r="B7" s="236" t="s">
        <v>1</v>
      </c>
      <c r="C7" s="226" t="s">
        <v>2</v>
      </c>
      <c r="D7" s="229" t="s">
        <v>3</v>
      </c>
      <c r="E7" s="230"/>
      <c r="F7" s="230"/>
      <c r="G7" s="231"/>
      <c r="H7" s="226" t="s">
        <v>38</v>
      </c>
      <c r="I7" s="226" t="s">
        <v>4</v>
      </c>
      <c r="J7" s="226" t="s">
        <v>5</v>
      </c>
      <c r="K7" s="226" t="s">
        <v>6</v>
      </c>
      <c r="L7" s="232" t="s">
        <v>41</v>
      </c>
    </row>
    <row r="8" spans="1:12" ht="12.75">
      <c r="A8" s="237"/>
      <c r="B8" s="237"/>
      <c r="C8" s="228"/>
      <c r="D8" s="107" t="s">
        <v>17</v>
      </c>
      <c r="E8" s="106" t="s">
        <v>18</v>
      </c>
      <c r="F8" s="107"/>
      <c r="G8" s="106"/>
      <c r="H8" s="227"/>
      <c r="I8" s="228"/>
      <c r="J8" s="228"/>
      <c r="K8" s="228"/>
      <c r="L8" s="233"/>
    </row>
    <row r="9" spans="1:12" s="130" customFormat="1" ht="15.75" customHeight="1">
      <c r="A9" s="64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167"/>
    </row>
    <row r="10" spans="1:12" s="93" customFormat="1" ht="12.75">
      <c r="A10" s="29">
        <v>22110120822603</v>
      </c>
      <c r="B10" s="62" t="s">
        <v>80</v>
      </c>
      <c r="C10" s="38">
        <f>SUM(D10:G10)</f>
        <v>7323.26</v>
      </c>
      <c r="D10" s="38">
        <v>6552.39</v>
      </c>
      <c r="E10" s="38">
        <v>770.87</v>
      </c>
      <c r="F10" s="38"/>
      <c r="G10" s="38">
        <v>0</v>
      </c>
      <c r="H10" s="38">
        <v>385.44</v>
      </c>
      <c r="I10" s="45">
        <v>42417</v>
      </c>
      <c r="J10" s="55" t="s">
        <v>48</v>
      </c>
      <c r="K10" s="61">
        <v>42409</v>
      </c>
      <c r="L10" s="38">
        <f>SUM(C10,H10)</f>
        <v>7708.7</v>
      </c>
    </row>
    <row r="11" spans="1:12" s="93" customFormat="1" ht="12.75">
      <c r="A11" s="142">
        <v>22110120518605</v>
      </c>
      <c r="B11" s="187" t="s">
        <v>81</v>
      </c>
      <c r="C11" s="38">
        <f aca="true" t="shared" si="0" ref="C11:C16">SUM(D11:G11)</f>
        <v>30497.969999999998</v>
      </c>
      <c r="D11" s="38">
        <v>27287.67</v>
      </c>
      <c r="E11" s="38">
        <v>3210.3</v>
      </c>
      <c r="F11" s="38"/>
      <c r="G11" s="38">
        <v>0</v>
      </c>
      <c r="H11" s="38">
        <v>1605.17</v>
      </c>
      <c r="I11" s="45">
        <v>42417</v>
      </c>
      <c r="J11" s="55" t="s">
        <v>48</v>
      </c>
      <c r="K11" s="61">
        <v>42409</v>
      </c>
      <c r="L11" s="38">
        <f aca="true" t="shared" si="1" ref="L11:L16">SUM(C11,H11)</f>
        <v>32103.14</v>
      </c>
    </row>
    <row r="12" spans="1:12" s="93" customFormat="1" ht="12.75">
      <c r="A12" s="29">
        <v>22110120820603</v>
      </c>
      <c r="B12" s="62" t="s">
        <v>94</v>
      </c>
      <c r="C12" s="38">
        <f t="shared" si="0"/>
        <v>33115.51</v>
      </c>
      <c r="D12" s="38">
        <v>29629.66</v>
      </c>
      <c r="E12" s="38">
        <v>3485.85</v>
      </c>
      <c r="F12" s="38"/>
      <c r="G12" s="38">
        <v>0</v>
      </c>
      <c r="H12" s="38">
        <v>1742.92</v>
      </c>
      <c r="I12" s="45">
        <v>42429</v>
      </c>
      <c r="J12" s="55" t="s">
        <v>85</v>
      </c>
      <c r="K12" s="61">
        <v>42419</v>
      </c>
      <c r="L12" s="38">
        <f t="shared" si="1"/>
        <v>34858.43</v>
      </c>
    </row>
    <row r="13" spans="1:12" s="93" customFormat="1" ht="12.75">
      <c r="A13" s="29">
        <v>22110120826603</v>
      </c>
      <c r="B13" s="62" t="s">
        <v>96</v>
      </c>
      <c r="C13" s="38">
        <f t="shared" si="0"/>
        <v>203758.52000000002</v>
      </c>
      <c r="D13" s="38">
        <v>182310.26</v>
      </c>
      <c r="E13" s="38">
        <v>21448.26</v>
      </c>
      <c r="F13" s="38"/>
      <c r="G13" s="38">
        <v>0</v>
      </c>
      <c r="H13" s="38">
        <v>10724.14</v>
      </c>
      <c r="I13" s="45">
        <v>42429</v>
      </c>
      <c r="J13" s="55" t="s">
        <v>85</v>
      </c>
      <c r="K13" s="61">
        <v>42419</v>
      </c>
      <c r="L13" s="38">
        <f t="shared" si="1"/>
        <v>214482.66000000003</v>
      </c>
    </row>
    <row r="14" spans="1:12" s="93" customFormat="1" ht="12.75">
      <c r="A14" s="29">
        <v>22110120794601</v>
      </c>
      <c r="B14" s="62" t="s">
        <v>58</v>
      </c>
      <c r="C14" s="38">
        <f t="shared" si="0"/>
        <v>749318.39</v>
      </c>
      <c r="D14" s="38">
        <v>670442.76</v>
      </c>
      <c r="E14" s="38">
        <v>78875.63</v>
      </c>
      <c r="F14" s="38"/>
      <c r="G14" s="38">
        <v>0</v>
      </c>
      <c r="H14" s="38">
        <v>39437.8</v>
      </c>
      <c r="I14" s="45">
        <v>42429</v>
      </c>
      <c r="J14" s="55" t="s">
        <v>85</v>
      </c>
      <c r="K14" s="61">
        <v>42419</v>
      </c>
      <c r="L14" s="38">
        <f t="shared" si="1"/>
        <v>788756.1900000001</v>
      </c>
    </row>
    <row r="15" spans="1:12" s="93" customFormat="1" ht="12.75">
      <c r="A15" s="29">
        <v>22110120823502</v>
      </c>
      <c r="B15" s="62" t="s">
        <v>101</v>
      </c>
      <c r="C15" s="38">
        <f t="shared" si="0"/>
        <v>17359.35</v>
      </c>
      <c r="D15" s="38">
        <v>15532.05</v>
      </c>
      <c r="E15" s="38">
        <v>1827.3</v>
      </c>
      <c r="F15" s="38"/>
      <c r="G15" s="38">
        <v>0</v>
      </c>
      <c r="H15" s="38">
        <v>913.65</v>
      </c>
      <c r="I15" s="45">
        <v>42429</v>
      </c>
      <c r="J15" s="55" t="s">
        <v>85</v>
      </c>
      <c r="K15" s="61">
        <v>42419</v>
      </c>
      <c r="L15" s="38">
        <f t="shared" si="1"/>
        <v>18273</v>
      </c>
    </row>
    <row r="16" spans="1:12" s="93" customFormat="1" ht="12.75">
      <c r="A16" s="29">
        <v>22110120774605</v>
      </c>
      <c r="B16" s="62" t="s">
        <v>102</v>
      </c>
      <c r="C16" s="38">
        <f t="shared" si="0"/>
        <v>70675.35</v>
      </c>
      <c r="D16" s="38">
        <v>60074.04</v>
      </c>
      <c r="E16" s="38">
        <v>10601.31</v>
      </c>
      <c r="F16" s="38"/>
      <c r="G16" s="38">
        <v>0</v>
      </c>
      <c r="H16" s="38">
        <v>3719.75</v>
      </c>
      <c r="I16" s="45">
        <v>42429</v>
      </c>
      <c r="J16" s="55" t="s">
        <v>85</v>
      </c>
      <c r="K16" s="61">
        <v>42419</v>
      </c>
      <c r="L16" s="38">
        <f t="shared" si="1"/>
        <v>74395.1</v>
      </c>
    </row>
    <row r="17" spans="1:13" s="78" customFormat="1" ht="12.75" customHeight="1">
      <c r="A17" s="32" t="s">
        <v>11</v>
      </c>
      <c r="B17" s="32"/>
      <c r="C17" s="80">
        <f aca="true" t="shared" si="2" ref="C17:H17">SUM(C10:C16)</f>
        <v>1112048.35</v>
      </c>
      <c r="D17" s="80">
        <v>991828.8300000001</v>
      </c>
      <c r="E17" s="80">
        <f t="shared" si="2"/>
        <v>120219.52</v>
      </c>
      <c r="F17" s="80"/>
      <c r="G17" s="80">
        <f t="shared" si="2"/>
        <v>0</v>
      </c>
      <c r="H17" s="80">
        <f t="shared" si="2"/>
        <v>58528.87</v>
      </c>
      <c r="I17" s="32"/>
      <c r="J17" s="32"/>
      <c r="K17" s="32"/>
      <c r="L17" s="80">
        <f>SUM(L10:L16)</f>
        <v>1170577.2200000002</v>
      </c>
      <c r="M17" s="2"/>
    </row>
    <row r="18" spans="1:20" s="78" customFormat="1" ht="12.75">
      <c r="A18" s="39" t="s">
        <v>37</v>
      </c>
      <c r="B18" s="40"/>
      <c r="C18" s="81">
        <f aca="true" t="shared" si="3" ref="C18:H18">SUM(C17)</f>
        <v>1112048.35</v>
      </c>
      <c r="D18" s="81">
        <v>991828.8300000001</v>
      </c>
      <c r="E18" s="81">
        <f t="shared" si="3"/>
        <v>120219.52</v>
      </c>
      <c r="F18" s="81"/>
      <c r="G18" s="81">
        <f t="shared" si="3"/>
        <v>0</v>
      </c>
      <c r="H18" s="81">
        <f t="shared" si="3"/>
        <v>58528.87</v>
      </c>
      <c r="I18" s="79"/>
      <c r="J18" s="39"/>
      <c r="K18" s="79"/>
      <c r="L18" s="81">
        <f>SUM(L17)</f>
        <v>1170577.2200000002</v>
      </c>
      <c r="M18" s="2"/>
      <c r="T18" s="251"/>
    </row>
    <row r="19" spans="1:12" s="130" customFormat="1" ht="15.75" customHeight="1">
      <c r="A19" s="64" t="s">
        <v>16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167"/>
    </row>
    <row r="20" spans="1:12" s="93" customFormat="1" ht="12.75">
      <c r="A20" s="29">
        <v>22110120834603</v>
      </c>
      <c r="B20" s="62" t="s">
        <v>107</v>
      </c>
      <c r="C20" s="38">
        <f>SUM(D20:G20)</f>
        <v>14043.23</v>
      </c>
      <c r="D20" s="38">
        <v>12564.99</v>
      </c>
      <c r="E20" s="38">
        <v>1478.24</v>
      </c>
      <c r="F20" s="38"/>
      <c r="G20" s="38">
        <v>0</v>
      </c>
      <c r="H20" s="38">
        <v>739.12</v>
      </c>
      <c r="I20" s="45">
        <v>42446</v>
      </c>
      <c r="J20" s="55" t="s">
        <v>103</v>
      </c>
      <c r="K20" s="61">
        <v>42438</v>
      </c>
      <c r="L20" s="38">
        <f>SUM(C20,H20)</f>
        <v>14782.35</v>
      </c>
    </row>
    <row r="21" spans="1:12" s="93" customFormat="1" ht="12.75">
      <c r="A21" s="29">
        <v>22110120816603</v>
      </c>
      <c r="B21" s="62" t="s">
        <v>108</v>
      </c>
      <c r="C21" s="38">
        <f>SUM(D21:G21)</f>
        <v>152129.4</v>
      </c>
      <c r="D21" s="38">
        <v>136115.78</v>
      </c>
      <c r="E21" s="38">
        <v>16013.62</v>
      </c>
      <c r="F21" s="38"/>
      <c r="G21" s="38">
        <v>0</v>
      </c>
      <c r="H21" s="38">
        <v>8006.81</v>
      </c>
      <c r="I21" s="45">
        <v>42446</v>
      </c>
      <c r="J21" s="55" t="s">
        <v>103</v>
      </c>
      <c r="K21" s="61">
        <v>42438</v>
      </c>
      <c r="L21" s="38">
        <f>SUM(C21,H21)</f>
        <v>160136.21</v>
      </c>
    </row>
    <row r="22" spans="1:12" s="93" customFormat="1" ht="12.75">
      <c r="A22" s="29">
        <v>22110120831603</v>
      </c>
      <c r="B22" s="62" t="s">
        <v>117</v>
      </c>
      <c r="C22" s="38">
        <f>SUM(D22:G22)</f>
        <v>101323.78</v>
      </c>
      <c r="D22" s="38">
        <v>90658.12</v>
      </c>
      <c r="E22" s="38">
        <v>10665.66</v>
      </c>
      <c r="F22" s="38"/>
      <c r="G22" s="38">
        <v>0</v>
      </c>
      <c r="H22" s="38">
        <v>5332.83</v>
      </c>
      <c r="I22" s="45">
        <v>42446</v>
      </c>
      <c r="J22" s="55" t="s">
        <v>103</v>
      </c>
      <c r="K22" s="61">
        <v>42438</v>
      </c>
      <c r="L22" s="38">
        <f>SUM(C22,H22)</f>
        <v>106656.61</v>
      </c>
    </row>
    <row r="23" spans="1:12" s="93" customFormat="1" ht="12.75">
      <c r="A23" s="29">
        <v>22110120832603</v>
      </c>
      <c r="B23" s="62" t="s">
        <v>126</v>
      </c>
      <c r="C23" s="38">
        <f>SUM(D23:G23)</f>
        <v>18340.79</v>
      </c>
      <c r="D23" s="38">
        <v>16410.18</v>
      </c>
      <c r="E23" s="38">
        <v>1930.61</v>
      </c>
      <c r="F23" s="38"/>
      <c r="G23" s="38">
        <v>0</v>
      </c>
      <c r="H23" s="38">
        <v>965.31</v>
      </c>
      <c r="I23" s="45">
        <v>42446</v>
      </c>
      <c r="J23" s="55" t="s">
        <v>103</v>
      </c>
      <c r="K23" s="61">
        <v>42438</v>
      </c>
      <c r="L23" s="38">
        <f>SUM(C23,H23)</f>
        <v>19306.100000000002</v>
      </c>
    </row>
    <row r="24" spans="1:13" s="78" customFormat="1" ht="12.75" customHeight="1">
      <c r="A24" s="32" t="s">
        <v>11</v>
      </c>
      <c r="B24" s="32"/>
      <c r="C24" s="80">
        <f aca="true" t="shared" si="4" ref="C24:H24">SUM(C20:C23)</f>
        <v>285837.2</v>
      </c>
      <c r="D24" s="80">
        <v>255749.06999999998</v>
      </c>
      <c r="E24" s="80">
        <f t="shared" si="4"/>
        <v>30088.13</v>
      </c>
      <c r="F24" s="80"/>
      <c r="G24" s="80">
        <f t="shared" si="4"/>
        <v>0</v>
      </c>
      <c r="H24" s="80">
        <f t="shared" si="4"/>
        <v>15044.07</v>
      </c>
      <c r="I24" s="32"/>
      <c r="J24" s="32"/>
      <c r="K24" s="32"/>
      <c r="L24" s="80">
        <f>SUM(L20:L23)</f>
        <v>300881.26999999996</v>
      </c>
      <c r="M24" s="2"/>
    </row>
    <row r="25" spans="1:13" s="78" customFormat="1" ht="12.75">
      <c r="A25" s="39" t="s">
        <v>111</v>
      </c>
      <c r="B25" s="40"/>
      <c r="C25" s="81">
        <f aca="true" t="shared" si="5" ref="C25:H25">SUM(C24)</f>
        <v>285837.2</v>
      </c>
      <c r="D25" s="81">
        <v>255749.06999999998</v>
      </c>
      <c r="E25" s="81">
        <f t="shared" si="5"/>
        <v>30088.13</v>
      </c>
      <c r="F25" s="81"/>
      <c r="G25" s="81">
        <f t="shared" si="5"/>
        <v>0</v>
      </c>
      <c r="H25" s="81">
        <f t="shared" si="5"/>
        <v>15044.07</v>
      </c>
      <c r="I25" s="79"/>
      <c r="J25" s="39"/>
      <c r="K25" s="79"/>
      <c r="L25" s="81">
        <f>SUM(L24)</f>
        <v>300881.26999999996</v>
      </c>
      <c r="M25" s="2"/>
    </row>
    <row r="26" spans="1:12" ht="12.75">
      <c r="A26" s="82" t="s">
        <v>21</v>
      </c>
      <c r="B26" s="83"/>
      <c r="C26" s="84">
        <f>C25+C18</f>
        <v>1397885.55</v>
      </c>
      <c r="D26" s="84">
        <v>1247577.9000000001</v>
      </c>
      <c r="E26" s="84">
        <f aca="true" t="shared" si="6" ref="D26:L26">E25+E18</f>
        <v>150307.65</v>
      </c>
      <c r="F26" s="84"/>
      <c r="G26" s="84">
        <f t="shared" si="6"/>
        <v>0</v>
      </c>
      <c r="H26" s="84">
        <f t="shared" si="6"/>
        <v>73572.94</v>
      </c>
      <c r="I26" s="84"/>
      <c r="J26" s="84"/>
      <c r="K26" s="84"/>
      <c r="L26" s="84">
        <f t="shared" si="6"/>
        <v>1471458.4900000002</v>
      </c>
    </row>
    <row r="27" spans="1:12" ht="12.75">
      <c r="A27" s="89"/>
      <c r="B27" s="90"/>
      <c r="C27" s="91"/>
      <c r="D27" s="91"/>
      <c r="E27" s="91"/>
      <c r="F27" s="91"/>
      <c r="G27" s="91"/>
      <c r="H27" s="91"/>
      <c r="I27" s="92"/>
      <c r="J27" s="89"/>
      <c r="K27" s="92"/>
      <c r="L27" s="153"/>
    </row>
    <row r="28" spans="2:12" ht="12.75" hidden="1">
      <c r="B28" s="11"/>
      <c r="G28" s="30"/>
      <c r="J28"/>
      <c r="L28" s="30"/>
    </row>
    <row r="29" spans="2:12" ht="12.75" hidden="1">
      <c r="B29" s="11"/>
      <c r="C29" s="25" t="s">
        <v>11</v>
      </c>
      <c r="D29" s="26" t="s">
        <v>17</v>
      </c>
      <c r="E29" s="25" t="s">
        <v>18</v>
      </c>
      <c r="F29" s="23"/>
      <c r="G29" s="30"/>
      <c r="H29" s="30"/>
      <c r="J29"/>
      <c r="L29" s="30"/>
    </row>
    <row r="30" spans="3:12" ht="12.75" hidden="1">
      <c r="C30" s="6">
        <f>SUM(D30:E30)</f>
        <v>1397885.55</v>
      </c>
      <c r="D30" s="77">
        <f>SUM(D26,F26)</f>
        <v>1247577.9000000001</v>
      </c>
      <c r="E30" s="77">
        <f>SUM(E26,G26)</f>
        <v>150307.65</v>
      </c>
      <c r="F30" s="126"/>
      <c r="G30" s="126"/>
      <c r="I30" s="126"/>
      <c r="L30" s="30"/>
    </row>
    <row r="31" spans="2:12" ht="12.75">
      <c r="B31" s="11"/>
      <c r="C31" s="87"/>
      <c r="D31" s="87"/>
      <c r="E31" s="87"/>
      <c r="F31" s="87"/>
      <c r="G31" s="30"/>
      <c r="I31" s="126"/>
      <c r="J31" s="30"/>
      <c r="L31" s="30"/>
    </row>
    <row r="32" spans="2:12" ht="12.75">
      <c r="B32" s="11"/>
      <c r="I32"/>
      <c r="L32" s="30"/>
    </row>
    <row r="33" spans="2:12" ht="12.75">
      <c r="B33" s="11"/>
      <c r="C33" s="87"/>
      <c r="D33" s="87"/>
      <c r="E33" s="87"/>
      <c r="F33" s="87"/>
      <c r="G33" s="30"/>
      <c r="I33" s="126"/>
      <c r="J33" s="30"/>
      <c r="L33" s="30"/>
    </row>
    <row r="35" spans="2:12" ht="12.75">
      <c r="B35" s="11"/>
      <c r="C35" s="88"/>
      <c r="D35" s="193"/>
      <c r="E35" s="193"/>
      <c r="I35"/>
      <c r="L35" s="30"/>
    </row>
    <row r="36" spans="4:5" ht="12.75">
      <c r="D36" s="193"/>
      <c r="E36" s="193"/>
    </row>
    <row r="37" spans="4:5" ht="12.75">
      <c r="D37" s="193"/>
      <c r="E37" s="193"/>
    </row>
    <row r="38" spans="4:5" ht="12.75">
      <c r="D38" s="193"/>
      <c r="E38" s="193"/>
    </row>
    <row r="39" spans="4:5" ht="12.75">
      <c r="D39" s="193"/>
      <c r="E39" s="193"/>
    </row>
    <row r="40" spans="4:5" ht="12.75">
      <c r="D40" s="193"/>
      <c r="E40" s="193"/>
    </row>
    <row r="41" spans="4:5" ht="12.75">
      <c r="D41" s="193"/>
      <c r="E41" s="193"/>
    </row>
    <row r="42" spans="1:5" ht="12.75">
      <c r="A42" s="88"/>
      <c r="D42" s="193"/>
      <c r="E42" s="193"/>
    </row>
    <row r="43" spans="4:5" ht="12.75">
      <c r="D43" s="193"/>
      <c r="E43" s="193"/>
    </row>
    <row r="44" spans="2:12" ht="12.75">
      <c r="B44" s="11"/>
      <c r="C44" s="87"/>
      <c r="D44" s="87"/>
      <c r="E44" s="87"/>
      <c r="F44" s="87"/>
      <c r="G44" s="30"/>
      <c r="I44" s="126"/>
      <c r="J44" s="30"/>
      <c r="L44" s="30"/>
    </row>
    <row r="48" spans="4:5" ht="12.75">
      <c r="D48" s="193"/>
      <c r="E48" s="193"/>
    </row>
  </sheetData>
  <sheetProtection password="E0E3" sheet="1" objects="1" selectLockedCells="1" selectUnlockedCells="1"/>
  <mergeCells count="12">
    <mergeCell ref="L7:L8"/>
    <mergeCell ref="A5:G5"/>
    <mergeCell ref="J7:J8"/>
    <mergeCell ref="A4:C4"/>
    <mergeCell ref="A7:A8"/>
    <mergeCell ref="B7:B8"/>
    <mergeCell ref="A1:I1"/>
    <mergeCell ref="H7:H8"/>
    <mergeCell ref="K7:K8"/>
    <mergeCell ref="C7:C8"/>
    <mergeCell ref="D7:G7"/>
    <mergeCell ref="I7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S11" sqref="S11"/>
    </sheetView>
  </sheetViews>
  <sheetFormatPr defaultColWidth="9.140625" defaultRowHeight="12.75"/>
  <cols>
    <col min="1" max="1" width="16.00390625" style="0" customWidth="1"/>
    <col min="2" max="2" width="28.140625" style="11" hidden="1" customWidth="1"/>
    <col min="3" max="3" width="17.57421875" style="0" hidden="1" customWidth="1"/>
    <col min="4" max="5" width="12.7109375" style="0" hidden="1" customWidth="1"/>
    <col min="6" max="8" width="13.140625" style="0" hidden="1" customWidth="1"/>
    <col min="9" max="10" width="13.140625" style="0" customWidth="1"/>
    <col min="11" max="11" width="14.421875" style="0" customWidth="1"/>
    <col min="12" max="12" width="23.140625" style="0" customWidth="1"/>
    <col min="13" max="13" width="13.421875" style="49" customWidth="1"/>
    <col min="14" max="14" width="13.28125" style="30" hidden="1" customWidth="1"/>
    <col min="15" max="15" width="11.7109375" style="0" bestFit="1" customWidth="1"/>
  </cols>
  <sheetData>
    <row r="1" spans="1:14" s="4" customFormat="1" ht="15">
      <c r="A1" s="203" t="s">
        <v>138</v>
      </c>
      <c r="B1" s="85"/>
      <c r="C1" s="85"/>
      <c r="D1" s="269"/>
      <c r="E1" s="265">
        <v>2212012</v>
      </c>
      <c r="F1" s="265" t="s">
        <v>27</v>
      </c>
      <c r="G1" s="266"/>
      <c r="K1" s="47"/>
      <c r="M1" s="47"/>
      <c r="N1" s="57"/>
    </row>
    <row r="2" spans="1:14" s="4" customFormat="1" ht="15">
      <c r="A2" s="203" t="s">
        <v>22</v>
      </c>
      <c r="B2" s="257"/>
      <c r="C2" s="257"/>
      <c r="D2" s="85"/>
      <c r="E2" s="85"/>
      <c r="F2" s="85"/>
      <c r="G2" s="85"/>
      <c r="H2" s="11"/>
      <c r="I2" s="11"/>
      <c r="J2" s="11"/>
      <c r="K2" s="47"/>
      <c r="M2" s="47"/>
      <c r="N2" s="57"/>
    </row>
    <row r="3" spans="1:14" s="4" customFormat="1" ht="15">
      <c r="A3" s="203" t="s">
        <v>23</v>
      </c>
      <c r="B3" s="85"/>
      <c r="C3" s="85"/>
      <c r="D3" s="85"/>
      <c r="E3" s="85"/>
      <c r="F3" s="85"/>
      <c r="G3" s="85"/>
      <c r="H3" s="2"/>
      <c r="I3" s="2"/>
      <c r="J3" s="2"/>
      <c r="K3" s="47"/>
      <c r="M3" s="47"/>
      <c r="N3" s="57"/>
    </row>
    <row r="4" spans="1:14" s="4" customFormat="1" ht="15">
      <c r="A4" s="203" t="s">
        <v>44</v>
      </c>
      <c r="B4" s="257"/>
      <c r="C4" s="257"/>
      <c r="D4" s="268"/>
      <c r="E4" s="268"/>
      <c r="F4" s="268"/>
      <c r="G4" s="268"/>
      <c r="H4" s="5"/>
      <c r="I4" s="5"/>
      <c r="J4" s="5"/>
      <c r="K4" s="47"/>
      <c r="M4" s="47"/>
      <c r="N4" s="57"/>
    </row>
    <row r="5" spans="1:14" s="4" customFormat="1" ht="15.75">
      <c r="A5" s="234"/>
      <c r="B5" s="235"/>
      <c r="C5" s="235"/>
      <c r="D5" s="235"/>
      <c r="E5" s="235"/>
      <c r="F5" s="235"/>
      <c r="G5" s="235"/>
      <c r="H5" s="2"/>
      <c r="I5" s="2"/>
      <c r="J5" s="2"/>
      <c r="K5" s="48"/>
      <c r="M5" s="47"/>
      <c r="N5" s="57"/>
    </row>
    <row r="6" spans="1:13" ht="12.75">
      <c r="A6" s="1"/>
      <c r="K6" s="49"/>
      <c r="M6" s="21" t="s">
        <v>19</v>
      </c>
    </row>
    <row r="7" spans="1:14" ht="12.75" customHeight="1">
      <c r="A7" s="236" t="s">
        <v>0</v>
      </c>
      <c r="B7" s="239" t="s">
        <v>1</v>
      </c>
      <c r="C7" s="226" t="s">
        <v>2</v>
      </c>
      <c r="D7" s="261" t="s">
        <v>3</v>
      </c>
      <c r="E7" s="262"/>
      <c r="F7" s="262"/>
      <c r="G7" s="263"/>
      <c r="H7" s="225" t="s">
        <v>38</v>
      </c>
      <c r="I7" s="259" t="s">
        <v>3</v>
      </c>
      <c r="J7" s="260"/>
      <c r="K7" s="226" t="s">
        <v>4</v>
      </c>
      <c r="L7" s="226" t="s">
        <v>5</v>
      </c>
      <c r="M7" s="226" t="s">
        <v>6</v>
      </c>
      <c r="N7" s="232" t="s">
        <v>41</v>
      </c>
    </row>
    <row r="8" spans="1:14" s="2" customFormat="1" ht="15.75" customHeight="1">
      <c r="A8" s="237"/>
      <c r="B8" s="240"/>
      <c r="C8" s="228"/>
      <c r="D8" s="107" t="s">
        <v>7</v>
      </c>
      <c r="E8" s="106" t="s">
        <v>8</v>
      </c>
      <c r="F8" s="107" t="s">
        <v>9</v>
      </c>
      <c r="G8" s="106" t="s">
        <v>10</v>
      </c>
      <c r="H8" s="264"/>
      <c r="I8" s="106" t="s">
        <v>17</v>
      </c>
      <c r="J8" s="106" t="s">
        <v>18</v>
      </c>
      <c r="K8" s="228"/>
      <c r="L8" s="228"/>
      <c r="M8" s="228"/>
      <c r="N8" s="233"/>
    </row>
    <row r="9" spans="1:14" s="93" customFormat="1" ht="12.75">
      <c r="A9" s="64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213"/>
    </row>
    <row r="10" spans="1:14" s="85" customFormat="1" ht="12.75">
      <c r="A10" s="29">
        <v>22120120157607</v>
      </c>
      <c r="B10" s="55" t="s">
        <v>47</v>
      </c>
      <c r="C10" s="38">
        <f aca="true" t="shared" si="0" ref="C10:C23">SUM(D10:G10)</f>
        <v>17090.83</v>
      </c>
      <c r="D10" s="38"/>
      <c r="E10" s="38"/>
      <c r="F10" s="38">
        <v>15291.79</v>
      </c>
      <c r="G10" s="38">
        <v>1799.04</v>
      </c>
      <c r="H10" s="38">
        <v>899.52</v>
      </c>
      <c r="I10" s="38">
        <f>D10+F10</f>
        <v>15291.79</v>
      </c>
      <c r="J10" s="38">
        <f>E10+G10</f>
        <v>1799.04</v>
      </c>
      <c r="K10" s="61">
        <v>42417</v>
      </c>
      <c r="L10" s="76" t="s">
        <v>48</v>
      </c>
      <c r="M10" s="61">
        <v>42409</v>
      </c>
      <c r="N10" s="154">
        <f aca="true" t="shared" si="1" ref="N10:N23">SUM(C10,H10)</f>
        <v>17990.350000000002</v>
      </c>
    </row>
    <row r="11" spans="1:14" s="85" customFormat="1" ht="12.75">
      <c r="A11" s="29">
        <v>22120120166601</v>
      </c>
      <c r="B11" s="55" t="s">
        <v>49</v>
      </c>
      <c r="C11" s="38">
        <f t="shared" si="0"/>
        <v>182186.73</v>
      </c>
      <c r="D11" s="38"/>
      <c r="E11" s="38"/>
      <c r="F11" s="38">
        <v>163009.17</v>
      </c>
      <c r="G11" s="38">
        <v>19177.56</v>
      </c>
      <c r="H11" s="38">
        <v>9588.78</v>
      </c>
      <c r="I11" s="38">
        <f aca="true" t="shared" si="2" ref="I11:I35">D11+F11</f>
        <v>163009.17</v>
      </c>
      <c r="J11" s="38">
        <f aca="true" t="shared" si="3" ref="J11:J35">E11+G11</f>
        <v>19177.56</v>
      </c>
      <c r="K11" s="61">
        <v>42417</v>
      </c>
      <c r="L11" s="191" t="s">
        <v>48</v>
      </c>
      <c r="M11" s="61">
        <v>42409</v>
      </c>
      <c r="N11" s="154">
        <f t="shared" si="1"/>
        <v>191775.51</v>
      </c>
    </row>
    <row r="12" spans="1:14" s="85" customFormat="1" ht="12.75">
      <c r="A12" s="29">
        <v>22120120177604</v>
      </c>
      <c r="B12" s="55" t="s">
        <v>50</v>
      </c>
      <c r="C12" s="38">
        <f t="shared" si="0"/>
        <v>13080.91</v>
      </c>
      <c r="D12" s="38"/>
      <c r="E12" s="38"/>
      <c r="F12" s="38">
        <v>11703.97</v>
      </c>
      <c r="G12" s="38">
        <v>1376.94</v>
      </c>
      <c r="H12" s="38">
        <v>688.47</v>
      </c>
      <c r="I12" s="38">
        <f t="shared" si="2"/>
        <v>11703.97</v>
      </c>
      <c r="J12" s="38">
        <f t="shared" si="3"/>
        <v>1376.94</v>
      </c>
      <c r="K12" s="61">
        <v>42417</v>
      </c>
      <c r="L12" s="191" t="s">
        <v>48</v>
      </c>
      <c r="M12" s="61">
        <v>42409</v>
      </c>
      <c r="N12" s="154">
        <f t="shared" si="1"/>
        <v>13769.38</v>
      </c>
    </row>
    <row r="13" spans="1:14" s="85" customFormat="1" ht="12.75">
      <c r="A13" s="29">
        <v>22120120187605</v>
      </c>
      <c r="B13" s="55" t="s">
        <v>60</v>
      </c>
      <c r="C13" s="38">
        <f t="shared" si="0"/>
        <v>17064.81</v>
      </c>
      <c r="D13" s="38"/>
      <c r="E13" s="38"/>
      <c r="F13" s="38">
        <v>15268.51</v>
      </c>
      <c r="G13" s="38">
        <v>1796.3</v>
      </c>
      <c r="H13" s="38">
        <v>898.15</v>
      </c>
      <c r="I13" s="38">
        <f t="shared" si="2"/>
        <v>15268.51</v>
      </c>
      <c r="J13" s="38">
        <f t="shared" si="3"/>
        <v>1796.3</v>
      </c>
      <c r="K13" s="61">
        <v>42417</v>
      </c>
      <c r="L13" s="191" t="s">
        <v>48</v>
      </c>
      <c r="M13" s="61">
        <v>42409</v>
      </c>
      <c r="N13" s="154">
        <f t="shared" si="1"/>
        <v>17962.960000000003</v>
      </c>
    </row>
    <row r="14" spans="1:14" s="85" customFormat="1" ht="12.75">
      <c r="A14" s="29">
        <v>22120120144603</v>
      </c>
      <c r="B14" s="55" t="s">
        <v>61</v>
      </c>
      <c r="C14" s="38">
        <f t="shared" si="0"/>
        <v>22595.010000000002</v>
      </c>
      <c r="D14" s="38"/>
      <c r="E14" s="38"/>
      <c r="F14" s="38">
        <v>20216.59</v>
      </c>
      <c r="G14" s="38">
        <v>2378.42</v>
      </c>
      <c r="H14" s="38">
        <v>1189.21</v>
      </c>
      <c r="I14" s="38">
        <f t="shared" si="2"/>
        <v>20216.59</v>
      </c>
      <c r="J14" s="38">
        <f t="shared" si="3"/>
        <v>2378.42</v>
      </c>
      <c r="K14" s="61">
        <v>42417</v>
      </c>
      <c r="L14" s="191" t="s">
        <v>48</v>
      </c>
      <c r="M14" s="61">
        <v>42409</v>
      </c>
      <c r="N14" s="154">
        <f t="shared" si="1"/>
        <v>23784.22</v>
      </c>
    </row>
    <row r="15" spans="1:14" s="85" customFormat="1" ht="12.75">
      <c r="A15" s="29">
        <v>22120120174604</v>
      </c>
      <c r="B15" s="55" t="s">
        <v>67</v>
      </c>
      <c r="C15" s="38">
        <f t="shared" si="0"/>
        <v>115236.92000000001</v>
      </c>
      <c r="D15" s="38"/>
      <c r="E15" s="38"/>
      <c r="F15" s="38">
        <v>103106.71</v>
      </c>
      <c r="G15" s="38">
        <v>12130.21</v>
      </c>
      <c r="H15" s="38">
        <v>6065.1</v>
      </c>
      <c r="I15" s="38">
        <f t="shared" si="2"/>
        <v>103106.71</v>
      </c>
      <c r="J15" s="38">
        <f t="shared" si="3"/>
        <v>12130.21</v>
      </c>
      <c r="K15" s="61">
        <v>42417</v>
      </c>
      <c r="L15" s="191" t="s">
        <v>48</v>
      </c>
      <c r="M15" s="61">
        <v>42409</v>
      </c>
      <c r="N15" s="154">
        <f t="shared" si="1"/>
        <v>121302.02000000002</v>
      </c>
    </row>
    <row r="16" spans="1:14" s="85" customFormat="1" ht="12.75">
      <c r="A16" s="29">
        <v>22120120200607</v>
      </c>
      <c r="B16" s="55" t="s">
        <v>68</v>
      </c>
      <c r="C16" s="38">
        <f t="shared" si="0"/>
        <v>17632.23</v>
      </c>
      <c r="D16" s="38"/>
      <c r="E16" s="38"/>
      <c r="F16" s="38">
        <v>15776.2</v>
      </c>
      <c r="G16" s="38">
        <v>1856.03</v>
      </c>
      <c r="H16" s="38">
        <v>928.01</v>
      </c>
      <c r="I16" s="38">
        <f t="shared" si="2"/>
        <v>15776.2</v>
      </c>
      <c r="J16" s="38">
        <f t="shared" si="3"/>
        <v>1856.03</v>
      </c>
      <c r="K16" s="61">
        <v>42417</v>
      </c>
      <c r="L16" s="191" t="s">
        <v>48</v>
      </c>
      <c r="M16" s="61">
        <v>42409</v>
      </c>
      <c r="N16" s="154">
        <f t="shared" si="1"/>
        <v>18560.239999999998</v>
      </c>
    </row>
    <row r="17" spans="1:14" s="85" customFormat="1" ht="12.75">
      <c r="A17" s="29">
        <v>22120120203604</v>
      </c>
      <c r="B17" s="55" t="s">
        <v>79</v>
      </c>
      <c r="C17" s="38">
        <f t="shared" si="0"/>
        <v>13385.5</v>
      </c>
      <c r="D17" s="38"/>
      <c r="E17" s="38">
        <v>1409</v>
      </c>
      <c r="F17" s="38">
        <v>11976.5</v>
      </c>
      <c r="G17" s="38">
        <v>0</v>
      </c>
      <c r="H17" s="38">
        <v>704.5</v>
      </c>
      <c r="I17" s="38">
        <f t="shared" si="2"/>
        <v>11976.5</v>
      </c>
      <c r="J17" s="38">
        <f t="shared" si="3"/>
        <v>1409</v>
      </c>
      <c r="K17" s="61">
        <v>42417</v>
      </c>
      <c r="L17" s="191" t="s">
        <v>48</v>
      </c>
      <c r="M17" s="61">
        <v>42409</v>
      </c>
      <c r="N17" s="154">
        <f t="shared" si="1"/>
        <v>14090</v>
      </c>
    </row>
    <row r="18" spans="1:14" s="85" customFormat="1" ht="12.75">
      <c r="A18" s="29">
        <v>22120120180605</v>
      </c>
      <c r="B18" s="55" t="s">
        <v>70</v>
      </c>
      <c r="C18" s="38">
        <f t="shared" si="0"/>
        <v>9163.800000000001</v>
      </c>
      <c r="D18" s="38"/>
      <c r="E18" s="38">
        <v>964.62</v>
      </c>
      <c r="F18" s="38">
        <v>8199.18</v>
      </c>
      <c r="G18" s="38">
        <v>0</v>
      </c>
      <c r="H18" s="38">
        <v>482.3</v>
      </c>
      <c r="I18" s="38">
        <f t="shared" si="2"/>
        <v>8199.18</v>
      </c>
      <c r="J18" s="38">
        <f t="shared" si="3"/>
        <v>964.62</v>
      </c>
      <c r="K18" s="61">
        <v>42417</v>
      </c>
      <c r="L18" s="191" t="s">
        <v>48</v>
      </c>
      <c r="M18" s="61">
        <v>42409</v>
      </c>
      <c r="N18" s="154">
        <f t="shared" si="1"/>
        <v>9646.1</v>
      </c>
    </row>
    <row r="19" spans="1:14" s="85" customFormat="1" ht="12.75">
      <c r="A19" s="29">
        <v>22120120176605</v>
      </c>
      <c r="B19" s="55" t="s">
        <v>82</v>
      </c>
      <c r="C19" s="38">
        <f t="shared" si="0"/>
        <v>11213.8</v>
      </c>
      <c r="D19" s="38"/>
      <c r="E19" s="38">
        <v>1180.4</v>
      </c>
      <c r="F19" s="38">
        <v>10033.4</v>
      </c>
      <c r="G19" s="38">
        <v>0</v>
      </c>
      <c r="H19" s="38">
        <v>590.2</v>
      </c>
      <c r="I19" s="38">
        <f t="shared" si="2"/>
        <v>10033.4</v>
      </c>
      <c r="J19" s="38">
        <f t="shared" si="3"/>
        <v>1180.4</v>
      </c>
      <c r="K19" s="61">
        <v>42417</v>
      </c>
      <c r="L19" s="191" t="s">
        <v>48</v>
      </c>
      <c r="M19" s="61">
        <v>42409</v>
      </c>
      <c r="N19" s="154">
        <f t="shared" si="1"/>
        <v>11804</v>
      </c>
    </row>
    <row r="20" spans="1:14" s="85" customFormat="1" ht="12.75">
      <c r="A20" s="29">
        <v>22120120189603</v>
      </c>
      <c r="B20" s="55" t="s">
        <v>83</v>
      </c>
      <c r="C20" s="38">
        <f t="shared" si="0"/>
        <v>14569.32</v>
      </c>
      <c r="D20" s="38"/>
      <c r="E20" s="38">
        <v>1533.61</v>
      </c>
      <c r="F20" s="38">
        <v>13035.71</v>
      </c>
      <c r="G20" s="38">
        <v>0</v>
      </c>
      <c r="H20" s="38">
        <v>766.81</v>
      </c>
      <c r="I20" s="38">
        <f t="shared" si="2"/>
        <v>13035.71</v>
      </c>
      <c r="J20" s="38">
        <f t="shared" si="3"/>
        <v>1533.61</v>
      </c>
      <c r="K20" s="61">
        <v>42417</v>
      </c>
      <c r="L20" s="191" t="s">
        <v>48</v>
      </c>
      <c r="M20" s="61">
        <v>42409</v>
      </c>
      <c r="N20" s="154">
        <f t="shared" si="1"/>
        <v>15336.13</v>
      </c>
    </row>
    <row r="21" spans="1:14" s="85" customFormat="1" ht="12.75">
      <c r="A21" s="29">
        <v>22120120168605</v>
      </c>
      <c r="B21" s="55" t="s">
        <v>91</v>
      </c>
      <c r="C21" s="38">
        <f t="shared" si="0"/>
        <v>47426.14</v>
      </c>
      <c r="D21" s="38"/>
      <c r="E21" s="38">
        <v>4992.22</v>
      </c>
      <c r="F21" s="38">
        <v>42433.92</v>
      </c>
      <c r="G21" s="38">
        <v>0</v>
      </c>
      <c r="H21" s="38">
        <v>2496.11</v>
      </c>
      <c r="I21" s="38">
        <f t="shared" si="2"/>
        <v>42433.92</v>
      </c>
      <c r="J21" s="38">
        <f t="shared" si="3"/>
        <v>4992.22</v>
      </c>
      <c r="K21" s="61">
        <v>42429</v>
      </c>
      <c r="L21" s="191" t="s">
        <v>85</v>
      </c>
      <c r="M21" s="61">
        <v>42419</v>
      </c>
      <c r="N21" s="154">
        <f t="shared" si="1"/>
        <v>49922.25</v>
      </c>
    </row>
    <row r="22" spans="1:14" s="85" customFormat="1" ht="12.75">
      <c r="A22" s="29">
        <v>22120120179605</v>
      </c>
      <c r="B22" s="55" t="s">
        <v>92</v>
      </c>
      <c r="C22" s="38">
        <f t="shared" si="0"/>
        <v>12115.48</v>
      </c>
      <c r="D22" s="38"/>
      <c r="E22" s="38">
        <v>1275.31</v>
      </c>
      <c r="F22" s="38">
        <v>10840.17</v>
      </c>
      <c r="G22" s="38">
        <v>0</v>
      </c>
      <c r="H22" s="38">
        <v>637.66</v>
      </c>
      <c r="I22" s="38">
        <f t="shared" si="2"/>
        <v>10840.17</v>
      </c>
      <c r="J22" s="38">
        <f t="shared" si="3"/>
        <v>1275.31</v>
      </c>
      <c r="K22" s="61">
        <v>42429</v>
      </c>
      <c r="L22" s="191" t="s">
        <v>85</v>
      </c>
      <c r="M22" s="61">
        <v>42419</v>
      </c>
      <c r="N22" s="154">
        <f t="shared" si="1"/>
        <v>12753.14</v>
      </c>
    </row>
    <row r="23" spans="1:14" s="85" customFormat="1" ht="12.75">
      <c r="A23" s="29">
        <v>22120120119606</v>
      </c>
      <c r="B23" s="55" t="s">
        <v>93</v>
      </c>
      <c r="C23" s="38">
        <f t="shared" si="0"/>
        <v>164768.26</v>
      </c>
      <c r="D23" s="38"/>
      <c r="E23" s="38">
        <v>17344.03</v>
      </c>
      <c r="F23" s="38">
        <v>147424.23</v>
      </c>
      <c r="G23" s="38">
        <v>0</v>
      </c>
      <c r="H23" s="38">
        <v>8672.01</v>
      </c>
      <c r="I23" s="38">
        <f t="shared" si="2"/>
        <v>147424.23</v>
      </c>
      <c r="J23" s="38">
        <f t="shared" si="3"/>
        <v>17344.03</v>
      </c>
      <c r="K23" s="61">
        <v>42424</v>
      </c>
      <c r="L23" s="191" t="s">
        <v>85</v>
      </c>
      <c r="M23" s="61">
        <v>42419</v>
      </c>
      <c r="N23" s="154">
        <f t="shared" si="1"/>
        <v>173440.27000000002</v>
      </c>
    </row>
    <row r="24" spans="1:14" s="14" customFormat="1" ht="12.75">
      <c r="A24" s="32" t="s">
        <v>11</v>
      </c>
      <c r="B24" s="32"/>
      <c r="C24" s="80">
        <f aca="true" t="shared" si="4" ref="C24:H24">SUM(C10:C23)</f>
        <v>657529.74</v>
      </c>
      <c r="D24" s="80">
        <f t="shared" si="4"/>
        <v>0</v>
      </c>
      <c r="E24" s="80">
        <f t="shared" si="4"/>
        <v>28699.19</v>
      </c>
      <c r="F24" s="80">
        <f t="shared" si="4"/>
        <v>588316.05</v>
      </c>
      <c r="G24" s="80">
        <f t="shared" si="4"/>
        <v>40514.5</v>
      </c>
      <c r="H24" s="80">
        <f t="shared" si="4"/>
        <v>34606.83</v>
      </c>
      <c r="I24" s="80">
        <f t="shared" si="2"/>
        <v>588316.05</v>
      </c>
      <c r="J24" s="80">
        <f t="shared" si="3"/>
        <v>69213.69</v>
      </c>
      <c r="K24" s="32"/>
      <c r="L24" s="32"/>
      <c r="M24" s="32"/>
      <c r="N24" s="120">
        <f>SUM(N10:N23)</f>
        <v>692136.5700000001</v>
      </c>
    </row>
    <row r="25" spans="1:14" s="14" customFormat="1" ht="12.75">
      <c r="A25" s="39" t="s">
        <v>37</v>
      </c>
      <c r="B25" s="39"/>
      <c r="C25" s="41">
        <f aca="true" t="shared" si="5" ref="C25:H25">SUM(C24)</f>
        <v>657529.74</v>
      </c>
      <c r="D25" s="41">
        <f t="shared" si="5"/>
        <v>0</v>
      </c>
      <c r="E25" s="41">
        <f t="shared" si="5"/>
        <v>28699.19</v>
      </c>
      <c r="F25" s="41">
        <f t="shared" si="5"/>
        <v>588316.05</v>
      </c>
      <c r="G25" s="41">
        <f t="shared" si="5"/>
        <v>40514.5</v>
      </c>
      <c r="H25" s="41">
        <f t="shared" si="5"/>
        <v>34606.83</v>
      </c>
      <c r="I25" s="41">
        <f t="shared" si="2"/>
        <v>588316.05</v>
      </c>
      <c r="J25" s="41">
        <f t="shared" si="3"/>
        <v>69213.69</v>
      </c>
      <c r="K25" s="50"/>
      <c r="L25" s="67"/>
      <c r="M25" s="50"/>
      <c r="N25" s="155">
        <f>SUM(N24)</f>
        <v>692136.5700000001</v>
      </c>
    </row>
    <row r="26" spans="1:14" s="14" customFormat="1" ht="12.75">
      <c r="A26" s="64" t="s">
        <v>16</v>
      </c>
      <c r="B26" s="70"/>
      <c r="C26" s="70"/>
      <c r="D26" s="70"/>
      <c r="E26" s="70"/>
      <c r="F26" s="70"/>
      <c r="G26" s="70"/>
      <c r="H26" s="70"/>
      <c r="I26" s="70">
        <f t="shared" si="2"/>
        <v>0</v>
      </c>
      <c r="J26" s="70">
        <f t="shared" si="3"/>
        <v>0</v>
      </c>
      <c r="K26" s="70"/>
      <c r="L26" s="70"/>
      <c r="M26" s="70"/>
      <c r="N26" s="148"/>
    </row>
    <row r="27" spans="1:14" s="85" customFormat="1" ht="12.75">
      <c r="A27" s="29">
        <v>22120120146609</v>
      </c>
      <c r="B27" s="55" t="s">
        <v>105</v>
      </c>
      <c r="C27" s="38">
        <f>SUM(D27:G27)</f>
        <v>13948.52</v>
      </c>
      <c r="D27" s="38"/>
      <c r="E27" s="38">
        <v>1468.27</v>
      </c>
      <c r="F27" s="38">
        <v>12480.25</v>
      </c>
      <c r="G27" s="38">
        <v>0</v>
      </c>
      <c r="H27" s="38">
        <v>734.13</v>
      </c>
      <c r="I27" s="38">
        <f t="shared" si="2"/>
        <v>12480.25</v>
      </c>
      <c r="J27" s="38">
        <f t="shared" si="3"/>
        <v>1468.27</v>
      </c>
      <c r="K27" s="45">
        <v>42446</v>
      </c>
      <c r="L27" s="191" t="s">
        <v>103</v>
      </c>
      <c r="M27" s="61">
        <v>42438</v>
      </c>
      <c r="N27" s="154">
        <f>SUM(C27,H27)</f>
        <v>14682.65</v>
      </c>
    </row>
    <row r="28" spans="1:14" s="85" customFormat="1" ht="12.75">
      <c r="A28" s="29">
        <v>22120120171607</v>
      </c>
      <c r="B28" s="55" t="s">
        <v>112</v>
      </c>
      <c r="C28" s="38">
        <f aca="true" t="shared" si="6" ref="C28:C33">SUM(D28:G28)</f>
        <v>11018.099999999999</v>
      </c>
      <c r="D28" s="38"/>
      <c r="E28" s="38">
        <v>1159.8</v>
      </c>
      <c r="F28" s="38">
        <v>9858.3</v>
      </c>
      <c r="G28" s="38">
        <v>0</v>
      </c>
      <c r="H28" s="38">
        <v>579.9</v>
      </c>
      <c r="I28" s="38">
        <f t="shared" si="2"/>
        <v>9858.3</v>
      </c>
      <c r="J28" s="38">
        <f t="shared" si="3"/>
        <v>1159.8</v>
      </c>
      <c r="K28" s="45">
        <v>42446</v>
      </c>
      <c r="L28" s="191" t="s">
        <v>103</v>
      </c>
      <c r="M28" s="61">
        <v>42438</v>
      </c>
      <c r="N28" s="154">
        <f aca="true" t="shared" si="7" ref="N28:N33">SUM(C28,H28)</f>
        <v>11597.999999999998</v>
      </c>
    </row>
    <row r="29" spans="1:14" s="85" customFormat="1" ht="12.75">
      <c r="A29" s="29">
        <v>22120120202603</v>
      </c>
      <c r="B29" s="55" t="s">
        <v>113</v>
      </c>
      <c r="C29" s="38">
        <f t="shared" si="6"/>
        <v>23173.73</v>
      </c>
      <c r="D29" s="38"/>
      <c r="E29" s="38">
        <v>2439.34</v>
      </c>
      <c r="F29" s="38">
        <v>20734.39</v>
      </c>
      <c r="G29" s="38">
        <v>0</v>
      </c>
      <c r="H29" s="38">
        <v>1219.67</v>
      </c>
      <c r="I29" s="38">
        <f t="shared" si="2"/>
        <v>20734.39</v>
      </c>
      <c r="J29" s="38">
        <f t="shared" si="3"/>
        <v>2439.34</v>
      </c>
      <c r="K29" s="45">
        <v>42446</v>
      </c>
      <c r="L29" s="191" t="s">
        <v>103</v>
      </c>
      <c r="M29" s="61">
        <v>42438</v>
      </c>
      <c r="N29" s="154">
        <f t="shared" si="7"/>
        <v>24393.4</v>
      </c>
    </row>
    <row r="30" spans="1:14" s="85" customFormat="1" ht="12.75">
      <c r="A30" s="29">
        <v>22120120190601</v>
      </c>
      <c r="B30" s="55" t="s">
        <v>114</v>
      </c>
      <c r="C30" s="38">
        <f t="shared" si="6"/>
        <v>254143.9</v>
      </c>
      <c r="D30" s="38"/>
      <c r="E30" s="38">
        <v>26751.99</v>
      </c>
      <c r="F30" s="38">
        <v>227391.91</v>
      </c>
      <c r="G30" s="38">
        <v>0</v>
      </c>
      <c r="H30" s="38">
        <v>13376</v>
      </c>
      <c r="I30" s="38">
        <f t="shared" si="2"/>
        <v>227391.91</v>
      </c>
      <c r="J30" s="38">
        <f t="shared" si="3"/>
        <v>26751.99</v>
      </c>
      <c r="K30" s="45">
        <v>42446</v>
      </c>
      <c r="L30" s="191" t="s">
        <v>103</v>
      </c>
      <c r="M30" s="61">
        <v>42438</v>
      </c>
      <c r="N30" s="154">
        <f t="shared" si="7"/>
        <v>267519.9</v>
      </c>
    </row>
    <row r="31" spans="1:14" s="85" customFormat="1" ht="12.75">
      <c r="A31" s="29">
        <v>22120120205603</v>
      </c>
      <c r="B31" s="55" t="s">
        <v>94</v>
      </c>
      <c r="C31" s="38">
        <f t="shared" si="6"/>
        <v>10410.7</v>
      </c>
      <c r="D31" s="38"/>
      <c r="E31" s="38">
        <v>1095.86</v>
      </c>
      <c r="F31" s="38">
        <v>9314.84</v>
      </c>
      <c r="G31" s="38">
        <v>0</v>
      </c>
      <c r="H31" s="38">
        <v>547.93</v>
      </c>
      <c r="I31" s="38">
        <f t="shared" si="2"/>
        <v>9314.84</v>
      </c>
      <c r="J31" s="38">
        <f t="shared" si="3"/>
        <v>1095.86</v>
      </c>
      <c r="K31" s="45">
        <v>42446</v>
      </c>
      <c r="L31" s="191" t="s">
        <v>103</v>
      </c>
      <c r="M31" s="61">
        <v>42438</v>
      </c>
      <c r="N31" s="154">
        <f t="shared" si="7"/>
        <v>10958.630000000001</v>
      </c>
    </row>
    <row r="32" spans="1:14" s="85" customFormat="1" ht="12.75">
      <c r="A32" s="29">
        <v>22120120164602</v>
      </c>
      <c r="B32" s="55" t="s">
        <v>125</v>
      </c>
      <c r="C32" s="38">
        <f t="shared" si="6"/>
        <v>6973</v>
      </c>
      <c r="D32" s="38"/>
      <c r="E32" s="38">
        <v>734</v>
      </c>
      <c r="F32" s="38">
        <v>6239</v>
      </c>
      <c r="G32" s="38">
        <v>0</v>
      </c>
      <c r="H32" s="38">
        <v>367</v>
      </c>
      <c r="I32" s="38">
        <f t="shared" si="2"/>
        <v>6239</v>
      </c>
      <c r="J32" s="38">
        <f t="shared" si="3"/>
        <v>734</v>
      </c>
      <c r="K32" s="45">
        <v>42446</v>
      </c>
      <c r="L32" s="191" t="s">
        <v>103</v>
      </c>
      <c r="M32" s="61">
        <v>42438</v>
      </c>
      <c r="N32" s="154">
        <f t="shared" si="7"/>
        <v>7340</v>
      </c>
    </row>
    <row r="33" spans="1:14" s="93" customFormat="1" ht="25.5">
      <c r="A33" s="142">
        <v>22120120198503</v>
      </c>
      <c r="B33" s="187" t="s">
        <v>131</v>
      </c>
      <c r="C33" s="188">
        <f t="shared" si="6"/>
        <v>96383.03</v>
      </c>
      <c r="D33" s="189"/>
      <c r="E33" s="189">
        <v>14457.81</v>
      </c>
      <c r="F33" s="189">
        <v>81925.22</v>
      </c>
      <c r="G33" s="38">
        <v>0</v>
      </c>
      <c r="H33" s="38">
        <v>0</v>
      </c>
      <c r="I33" s="38">
        <f t="shared" si="2"/>
        <v>81925.22</v>
      </c>
      <c r="J33" s="38">
        <f t="shared" si="3"/>
        <v>14457.81</v>
      </c>
      <c r="K33" s="218" t="s">
        <v>134</v>
      </c>
      <c r="L33" s="55" t="s">
        <v>128</v>
      </c>
      <c r="M33" s="61">
        <v>42451</v>
      </c>
      <c r="N33" s="38">
        <f t="shared" si="7"/>
        <v>96383.03</v>
      </c>
    </row>
    <row r="34" spans="1:14" s="14" customFormat="1" ht="12.75">
      <c r="A34" s="32" t="s">
        <v>11</v>
      </c>
      <c r="B34" s="32"/>
      <c r="C34" s="80">
        <f aca="true" t="shared" si="8" ref="C34:H34">SUM(C27:C33)</f>
        <v>416050.98</v>
      </c>
      <c r="D34" s="80">
        <f t="shared" si="8"/>
        <v>0</v>
      </c>
      <c r="E34" s="80">
        <f t="shared" si="8"/>
        <v>48107.07</v>
      </c>
      <c r="F34" s="80">
        <f t="shared" si="8"/>
        <v>367943.91000000003</v>
      </c>
      <c r="G34" s="80">
        <f t="shared" si="8"/>
        <v>0</v>
      </c>
      <c r="H34" s="80">
        <f t="shared" si="8"/>
        <v>16824.63</v>
      </c>
      <c r="I34" s="80">
        <f t="shared" si="2"/>
        <v>367943.91000000003</v>
      </c>
      <c r="J34" s="80">
        <f t="shared" si="3"/>
        <v>48107.07</v>
      </c>
      <c r="K34" s="32"/>
      <c r="L34" s="32"/>
      <c r="M34" s="32"/>
      <c r="N34" s="120">
        <f>SUM(N27:N33)</f>
        <v>432875.61</v>
      </c>
    </row>
    <row r="35" spans="1:14" s="14" customFormat="1" ht="12.75">
      <c r="A35" s="39" t="s">
        <v>111</v>
      </c>
      <c r="B35" s="39"/>
      <c r="C35" s="41">
        <f aca="true" t="shared" si="9" ref="C35:H35">SUM(C34)</f>
        <v>416050.98</v>
      </c>
      <c r="D35" s="41">
        <f t="shared" si="9"/>
        <v>0</v>
      </c>
      <c r="E35" s="41">
        <f t="shared" si="9"/>
        <v>48107.07</v>
      </c>
      <c r="F35" s="41">
        <f t="shared" si="9"/>
        <v>367943.91000000003</v>
      </c>
      <c r="G35" s="41">
        <f t="shared" si="9"/>
        <v>0</v>
      </c>
      <c r="H35" s="41">
        <f t="shared" si="9"/>
        <v>16824.63</v>
      </c>
      <c r="I35" s="41">
        <f t="shared" si="2"/>
        <v>367943.91000000003</v>
      </c>
      <c r="J35" s="41">
        <f t="shared" si="3"/>
        <v>48107.07</v>
      </c>
      <c r="K35" s="50"/>
      <c r="L35" s="67"/>
      <c r="M35" s="50"/>
      <c r="N35" s="155">
        <f>SUM(N34)</f>
        <v>432875.61</v>
      </c>
    </row>
    <row r="36" spans="1:14" s="78" customFormat="1" ht="12.75">
      <c r="A36" s="22" t="s">
        <v>20</v>
      </c>
      <c r="B36" s="63"/>
      <c r="C36" s="13" t="e">
        <f>SUM(C25,C35,#REF!)</f>
        <v>#REF!</v>
      </c>
      <c r="D36" s="13">
        <f>D25+D35</f>
        <v>0</v>
      </c>
      <c r="E36" s="13">
        <f>E25+E35</f>
        <v>76806.26</v>
      </c>
      <c r="F36" s="13">
        <f>F25+F35</f>
        <v>956259.9600000001</v>
      </c>
      <c r="G36" s="13">
        <f>G25+G35</f>
        <v>40514.5</v>
      </c>
      <c r="H36" s="13">
        <f>H25+H35</f>
        <v>51431.46000000001</v>
      </c>
      <c r="I36" s="13">
        <f>I25+I35</f>
        <v>956259.9600000001</v>
      </c>
      <c r="J36" s="13">
        <f>J25+J35</f>
        <v>117320.76000000001</v>
      </c>
      <c r="K36" s="13"/>
      <c r="L36" s="13"/>
      <c r="M36" s="13"/>
      <c r="N36" s="13" t="e">
        <f>SUM(N25,N35,#REF!)</f>
        <v>#REF!</v>
      </c>
    </row>
    <row r="37" spans="1:14" s="130" customFormat="1" ht="18.75" customHeight="1">
      <c r="A37"/>
      <c r="B37" s="11"/>
      <c r="C37"/>
      <c r="D37"/>
      <c r="E37"/>
      <c r="F37"/>
      <c r="G37" s="30"/>
      <c r="H37"/>
      <c r="I37"/>
      <c r="J37"/>
      <c r="K37" s="49"/>
      <c r="L37"/>
      <c r="M37" s="49"/>
      <c r="N37" s="30"/>
    </row>
    <row r="38" spans="1:14" s="130" customFormat="1" ht="12.75">
      <c r="A38"/>
      <c r="B38" s="11"/>
      <c r="C38"/>
      <c r="D38"/>
      <c r="E38"/>
      <c r="F38"/>
      <c r="G38"/>
      <c r="H38"/>
      <c r="I38"/>
      <c r="J38"/>
      <c r="K38" s="49"/>
      <c r="L38"/>
      <c r="M38" s="49"/>
      <c r="N38" s="30"/>
    </row>
    <row r="39" spans="1:14" s="130" customFormat="1" ht="12.75">
      <c r="A39"/>
      <c r="B39" s="194"/>
      <c r="C39" s="25" t="s">
        <v>11</v>
      </c>
      <c r="D39" s="26" t="s">
        <v>17</v>
      </c>
      <c r="E39" s="25" t="s">
        <v>18</v>
      </c>
      <c r="F39" t="s">
        <v>19</v>
      </c>
      <c r="G39" s="30"/>
      <c r="H39" s="30"/>
      <c r="I39" s="30"/>
      <c r="J39" s="30"/>
      <c r="K39" s="49"/>
      <c r="L39"/>
      <c r="M39" s="49"/>
      <c r="N39" s="30"/>
    </row>
    <row r="40" spans="1:14" s="130" customFormat="1" ht="12.75">
      <c r="A40"/>
      <c r="B40"/>
      <c r="C40" s="6">
        <f>SUM(D40:E40)</f>
        <v>1073580.72</v>
      </c>
      <c r="D40" s="77">
        <f>SUM(D36,F36)</f>
        <v>956259.9600000001</v>
      </c>
      <c r="E40" s="77">
        <f>SUM(E36,G36)</f>
        <v>117320.76</v>
      </c>
      <c r="F40"/>
      <c r="G40" s="30"/>
      <c r="H40"/>
      <c r="I40"/>
      <c r="J40"/>
      <c r="K40" s="126"/>
      <c r="L40" s="11"/>
      <c r="M40" s="49"/>
      <c r="N40" s="30"/>
    </row>
    <row r="41" spans="1:14" s="130" customFormat="1" ht="12.75">
      <c r="A41"/>
      <c r="B41"/>
      <c r="C41" s="87"/>
      <c r="D41" s="166"/>
      <c r="E41" s="166"/>
      <c r="F41"/>
      <c r="G41"/>
      <c r="H41" s="30"/>
      <c r="I41" s="30"/>
      <c r="J41" s="30"/>
      <c r="K41" s="126"/>
      <c r="L41" s="11"/>
      <c r="M41" s="49"/>
      <c r="N41" s="30"/>
    </row>
    <row r="42" spans="1:14" s="130" customFormat="1" ht="12.75">
      <c r="A42"/>
      <c r="B42"/>
      <c r="C42" s="87"/>
      <c r="D42" s="166"/>
      <c r="E42" s="166"/>
      <c r="F42"/>
      <c r="G42"/>
      <c r="H42"/>
      <c r="I42"/>
      <c r="J42"/>
      <c r="K42" s="126"/>
      <c r="L42" s="11"/>
      <c r="M42" s="49"/>
      <c r="N42" s="30"/>
    </row>
    <row r="43" spans="1:14" s="130" customFormat="1" ht="25.5">
      <c r="A43"/>
      <c r="B43" s="125" t="s">
        <v>36</v>
      </c>
      <c r="C43" s="6">
        <f>SUM(D43:E43)</f>
        <v>675.68</v>
      </c>
      <c r="D43" s="77">
        <f>SUM(D51)</f>
        <v>604.56</v>
      </c>
      <c r="E43" s="77">
        <f>SUM(E51)</f>
        <v>71.12</v>
      </c>
      <c r="F43"/>
      <c r="G43"/>
      <c r="H43"/>
      <c r="I43"/>
      <c r="J43"/>
      <c r="K43" s="126"/>
      <c r="L43" s="11"/>
      <c r="M43" s="49"/>
      <c r="N43" s="30"/>
    </row>
    <row r="44" spans="1:14" s="130" customFormat="1" ht="12.75">
      <c r="A44" s="89"/>
      <c r="B44" s="127"/>
      <c r="C44" s="34"/>
      <c r="D44" s="34"/>
      <c r="E44" s="34"/>
      <c r="F44" s="91"/>
      <c r="G44" s="91"/>
      <c r="H44" s="91"/>
      <c r="I44" s="91"/>
      <c r="J44" s="91"/>
      <c r="K44" s="92"/>
      <c r="L44" s="89"/>
      <c r="M44" s="92"/>
      <c r="N44" s="149"/>
    </row>
    <row r="45" spans="1:14" ht="15" customHeight="1">
      <c r="A45" s="131"/>
      <c r="B45" s="53" t="s">
        <v>46</v>
      </c>
      <c r="C45" s="128">
        <f>C40-C43</f>
        <v>1072905.04</v>
      </c>
      <c r="D45" s="128">
        <f>D40-D43</f>
        <v>955655.4</v>
      </c>
      <c r="E45" s="128">
        <f>E40-E43</f>
        <v>117249.64</v>
      </c>
      <c r="F45" s="129"/>
      <c r="G45" s="129"/>
      <c r="H45" s="129"/>
      <c r="I45" s="129"/>
      <c r="J45" s="129"/>
      <c r="K45" s="54"/>
      <c r="L45" s="66"/>
      <c r="M45" s="54"/>
      <c r="N45" s="150"/>
    </row>
    <row r="46" spans="1:14" ht="15" customHeight="1">
      <c r="A46" s="131"/>
      <c r="B46" s="164"/>
      <c r="C46" s="129"/>
      <c r="D46" s="129"/>
      <c r="E46" s="129"/>
      <c r="F46" s="129"/>
      <c r="G46" s="129"/>
      <c r="H46" s="129"/>
      <c r="I46" s="129"/>
      <c r="J46" s="129"/>
      <c r="K46" s="54"/>
      <c r="L46" s="66"/>
      <c r="M46" s="54"/>
      <c r="N46" s="150"/>
    </row>
    <row r="47" spans="1:14" s="130" customFormat="1" ht="12.75">
      <c r="A47"/>
      <c r="B47"/>
      <c r="C47" s="87"/>
      <c r="D47" s="166"/>
      <c r="E47" s="166"/>
      <c r="F47"/>
      <c r="G47"/>
      <c r="H47"/>
      <c r="I47"/>
      <c r="J47"/>
      <c r="K47" s="126"/>
      <c r="L47" s="11"/>
      <c r="M47" s="49"/>
      <c r="N47" s="30"/>
    </row>
    <row r="48" spans="1:14" ht="12.75">
      <c r="A48" s="66" t="s">
        <v>69</v>
      </c>
      <c r="B48" s="131"/>
      <c r="C48" s="129"/>
      <c r="D48" s="129" t="s">
        <v>17</v>
      </c>
      <c r="E48" s="129" t="s">
        <v>18</v>
      </c>
      <c r="F48" s="129"/>
      <c r="G48" s="129"/>
      <c r="H48" s="129"/>
      <c r="I48" s="129"/>
      <c r="J48" s="129"/>
      <c r="K48" s="54"/>
      <c r="L48" s="66"/>
      <c r="M48" s="54"/>
      <c r="N48" s="150"/>
    </row>
    <row r="49" spans="1:13" ht="12.75">
      <c r="A49" s="104">
        <v>22120120180303</v>
      </c>
      <c r="B49" s="105" t="s">
        <v>70</v>
      </c>
      <c r="C49" s="77">
        <f>SUM(D49:E49)</f>
        <v>675.68</v>
      </c>
      <c r="D49" s="16">
        <v>604.56</v>
      </c>
      <c r="E49" s="16">
        <v>71.12</v>
      </c>
      <c r="F49" s="140" t="s">
        <v>116</v>
      </c>
      <c r="G49" s="71"/>
      <c r="H49" s="71"/>
      <c r="I49" s="71"/>
      <c r="J49" s="71"/>
      <c r="K49" s="72"/>
      <c r="L49" s="73"/>
      <c r="M49" s="74"/>
    </row>
    <row r="50" spans="1:13" ht="12.75">
      <c r="A50" s="104"/>
      <c r="B50" s="105"/>
      <c r="C50" s="77"/>
      <c r="D50" s="16"/>
      <c r="E50" s="16"/>
      <c r="F50" s="140"/>
      <c r="G50" s="71"/>
      <c r="H50" s="71"/>
      <c r="I50" s="71"/>
      <c r="J50" s="71"/>
      <c r="K50" s="72"/>
      <c r="L50" s="73"/>
      <c r="M50" s="74"/>
    </row>
    <row r="51" spans="1:13" ht="12.75">
      <c r="A51" s="133" t="s">
        <v>11</v>
      </c>
      <c r="B51" s="134"/>
      <c r="C51" s="135">
        <f>SUM(C49:C50)</f>
        <v>675.68</v>
      </c>
      <c r="D51" s="135">
        <f>SUM(D49:D50)</f>
        <v>604.56</v>
      </c>
      <c r="E51" s="135">
        <f>SUM(E49:E50)</f>
        <v>71.12</v>
      </c>
      <c r="F51" s="140"/>
      <c r="G51" s="71"/>
      <c r="H51" s="71"/>
      <c r="I51" s="71"/>
      <c r="J51" s="71"/>
      <c r="K51" s="72"/>
      <c r="L51" s="73"/>
      <c r="M51" s="74"/>
    </row>
  </sheetData>
  <sheetProtection password="E0E3" sheet="1" objects="1" selectLockedCells="1" selectUnlockedCells="1"/>
  <mergeCells count="10">
    <mergeCell ref="A7:A8"/>
    <mergeCell ref="B7:B8"/>
    <mergeCell ref="C7:C8"/>
    <mergeCell ref="I7:J7"/>
    <mergeCell ref="D7:G7"/>
    <mergeCell ref="A5:G5"/>
    <mergeCell ref="N7:N8"/>
    <mergeCell ref="K7:K8"/>
    <mergeCell ref="L7:L8"/>
    <mergeCell ref="M7:M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N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00390625" style="0" customWidth="1"/>
    <col min="2" max="2" width="24.140625" style="11" hidden="1" customWidth="1"/>
    <col min="3" max="3" width="17.140625" style="0" hidden="1" customWidth="1"/>
    <col min="4" max="5" width="13.7109375" style="0" hidden="1" customWidth="1"/>
    <col min="6" max="7" width="15.57421875" style="0" hidden="1" customWidth="1"/>
    <col min="8" max="8" width="13.57421875" style="0" hidden="1" customWidth="1"/>
    <col min="9" max="10" width="13.57421875" style="0" customWidth="1"/>
    <col min="11" max="11" width="17.00390625" style="0" bestFit="1" customWidth="1"/>
    <col min="12" max="12" width="22.8515625" style="11" customWidth="1"/>
    <col min="13" max="13" width="12.421875" style="49" customWidth="1"/>
    <col min="14" max="14" width="15.421875" style="30" hidden="1" customWidth="1"/>
  </cols>
  <sheetData>
    <row r="1" spans="1:14" s="4" customFormat="1" ht="15">
      <c r="A1" s="203" t="s">
        <v>138</v>
      </c>
      <c r="B1" s="85"/>
      <c r="C1" s="85"/>
      <c r="D1" s="85"/>
      <c r="E1" s="66"/>
      <c r="F1" s="66"/>
      <c r="G1" s="266"/>
      <c r="K1" s="47"/>
      <c r="L1" s="3"/>
      <c r="M1" s="47"/>
      <c r="N1" s="57"/>
    </row>
    <row r="2" spans="1:14" s="4" customFormat="1" ht="15">
      <c r="A2" s="203" t="s">
        <v>24</v>
      </c>
      <c r="B2" s="257"/>
      <c r="C2" s="257"/>
      <c r="D2" s="85"/>
      <c r="E2" s="85"/>
      <c r="F2" s="85"/>
      <c r="G2" s="85"/>
      <c r="H2" s="11"/>
      <c r="I2" s="11"/>
      <c r="J2" s="11"/>
      <c r="K2" s="47"/>
      <c r="L2" s="3"/>
      <c r="M2" s="47"/>
      <c r="N2" s="57"/>
    </row>
    <row r="3" spans="1:14" s="4" customFormat="1" ht="15">
      <c r="A3" s="203" t="s">
        <v>25</v>
      </c>
      <c r="B3" s="85"/>
      <c r="C3" s="85"/>
      <c r="D3" s="85"/>
      <c r="E3" s="85"/>
      <c r="F3" s="85"/>
      <c r="G3" s="85"/>
      <c r="H3" s="2"/>
      <c r="I3" s="2"/>
      <c r="J3" s="2"/>
      <c r="K3" s="47"/>
      <c r="L3" s="3"/>
      <c r="M3" s="47"/>
      <c r="N3" s="57"/>
    </row>
    <row r="4" spans="1:14" s="4" customFormat="1" ht="15">
      <c r="A4" s="203" t="s">
        <v>44</v>
      </c>
      <c r="B4" s="257"/>
      <c r="C4" s="257"/>
      <c r="D4" s="268"/>
      <c r="E4" s="268"/>
      <c r="F4" s="268"/>
      <c r="G4" s="268"/>
      <c r="H4" s="5"/>
      <c r="I4" s="5"/>
      <c r="J4" s="5"/>
      <c r="K4" s="47"/>
      <c r="L4" s="3"/>
      <c r="M4" s="47"/>
      <c r="N4" s="57"/>
    </row>
    <row r="5" spans="1:14" s="4" customFormat="1" ht="15">
      <c r="A5" s="271"/>
      <c r="B5" s="267"/>
      <c r="C5" s="267"/>
      <c r="D5" s="267"/>
      <c r="E5" s="267"/>
      <c r="F5" s="267"/>
      <c r="G5" s="267"/>
      <c r="H5" s="2"/>
      <c r="I5" s="2"/>
      <c r="J5" s="2"/>
      <c r="K5" s="48"/>
      <c r="L5" s="3"/>
      <c r="M5" s="47"/>
      <c r="N5" s="57"/>
    </row>
    <row r="6" spans="1:13" ht="12.75">
      <c r="A6" s="1"/>
      <c r="K6" s="49"/>
      <c r="M6" s="21" t="s">
        <v>19</v>
      </c>
    </row>
    <row r="7" spans="1:14" ht="12.75">
      <c r="A7" s="238" t="s">
        <v>0</v>
      </c>
      <c r="B7" s="241" t="s">
        <v>1</v>
      </c>
      <c r="C7" s="242" t="s">
        <v>2</v>
      </c>
      <c r="D7" s="238" t="s">
        <v>3</v>
      </c>
      <c r="E7" s="238"/>
      <c r="F7" s="238"/>
      <c r="G7" s="238"/>
      <c r="H7" s="226" t="s">
        <v>38</v>
      </c>
      <c r="I7" s="259" t="s">
        <v>3</v>
      </c>
      <c r="J7" s="260"/>
      <c r="K7" s="226" t="s">
        <v>4</v>
      </c>
      <c r="L7" s="226" t="s">
        <v>5</v>
      </c>
      <c r="M7" s="226" t="s">
        <v>6</v>
      </c>
      <c r="N7" s="232" t="s">
        <v>41</v>
      </c>
    </row>
    <row r="8" spans="1:14" ht="12.75">
      <c r="A8" s="238"/>
      <c r="B8" s="241"/>
      <c r="C8" s="242"/>
      <c r="D8" s="107" t="s">
        <v>7</v>
      </c>
      <c r="E8" s="106" t="s">
        <v>8</v>
      </c>
      <c r="F8" s="107" t="s">
        <v>9</v>
      </c>
      <c r="G8" s="106" t="s">
        <v>10</v>
      </c>
      <c r="H8" s="227"/>
      <c r="I8" s="107" t="s">
        <v>17</v>
      </c>
      <c r="J8" s="106" t="s">
        <v>18</v>
      </c>
      <c r="K8" s="228"/>
      <c r="L8" s="228"/>
      <c r="M8" s="228"/>
      <c r="N8" s="233"/>
    </row>
    <row r="9" spans="1:14" ht="12.75">
      <c r="A9" s="70" t="s">
        <v>16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52"/>
    </row>
    <row r="10" spans="1:14" s="93" customFormat="1" ht="13.5" customHeight="1">
      <c r="A10" s="29">
        <v>22130120088501</v>
      </c>
      <c r="B10" s="123" t="s">
        <v>51</v>
      </c>
      <c r="C10" s="121">
        <f>SUM(D10:G10)</f>
        <v>1080681.18</v>
      </c>
      <c r="D10" s="121"/>
      <c r="E10" s="121"/>
      <c r="F10" s="121">
        <v>966925.27</v>
      </c>
      <c r="G10" s="121">
        <v>113755.91</v>
      </c>
      <c r="H10" s="121">
        <v>56877.96</v>
      </c>
      <c r="I10" s="121">
        <f>D10+F10</f>
        <v>966925.27</v>
      </c>
      <c r="J10" s="121">
        <f>E10+G10</f>
        <v>113755.91</v>
      </c>
      <c r="K10" s="61">
        <v>42417</v>
      </c>
      <c r="L10" s="55" t="s">
        <v>48</v>
      </c>
      <c r="M10" s="61">
        <v>42409</v>
      </c>
      <c r="N10" s="38">
        <f>SUM(C10,H10)</f>
        <v>1137559.14</v>
      </c>
    </row>
    <row r="11" spans="1:14" s="93" customFormat="1" ht="13.5" customHeight="1">
      <c r="A11" s="29">
        <v>22130120059606</v>
      </c>
      <c r="B11" s="123" t="s">
        <v>66</v>
      </c>
      <c r="C11" s="121">
        <f>SUM(D11:G11)</f>
        <v>118526.84999999999</v>
      </c>
      <c r="D11" s="121"/>
      <c r="E11" s="121"/>
      <c r="F11" s="121">
        <v>106050.34</v>
      </c>
      <c r="G11" s="121">
        <v>12476.51</v>
      </c>
      <c r="H11" s="121">
        <v>6238.26</v>
      </c>
      <c r="I11" s="121">
        <f aca="true" t="shared" si="0" ref="I11:I28">D11+F11</f>
        <v>106050.34</v>
      </c>
      <c r="J11" s="121">
        <f aca="true" t="shared" si="1" ref="J11:J28">E11+G11</f>
        <v>12476.51</v>
      </c>
      <c r="K11" s="61">
        <v>42417</v>
      </c>
      <c r="L11" s="55" t="s">
        <v>48</v>
      </c>
      <c r="M11" s="61">
        <v>42409</v>
      </c>
      <c r="N11" s="38">
        <f>SUM(C11,H11)</f>
        <v>124765.10999999999</v>
      </c>
    </row>
    <row r="12" spans="1:14" s="93" customFormat="1" ht="25.5">
      <c r="A12" s="142">
        <v>22130120013607</v>
      </c>
      <c r="B12" s="211" t="s">
        <v>78</v>
      </c>
      <c r="C12" s="121">
        <f>SUM(D12:G12)</f>
        <v>0</v>
      </c>
      <c r="D12" s="121"/>
      <c r="E12" s="121"/>
      <c r="F12" s="121">
        <v>0</v>
      </c>
      <c r="G12" s="121">
        <v>0</v>
      </c>
      <c r="H12" s="121">
        <v>0</v>
      </c>
      <c r="I12" s="121">
        <f t="shared" si="0"/>
        <v>0</v>
      </c>
      <c r="J12" s="121">
        <f t="shared" si="1"/>
        <v>0</v>
      </c>
      <c r="K12" s="61" t="s">
        <v>110</v>
      </c>
      <c r="L12" s="55" t="s">
        <v>85</v>
      </c>
      <c r="M12" s="61">
        <v>42419</v>
      </c>
      <c r="N12" s="38">
        <f>SUM(C12,H12)</f>
        <v>0</v>
      </c>
    </row>
    <row r="13" spans="1:14" s="93" customFormat="1" ht="13.5" customHeight="1">
      <c r="A13" s="29">
        <v>22130120062607</v>
      </c>
      <c r="B13" s="123" t="s">
        <v>99</v>
      </c>
      <c r="C13" s="121">
        <f>SUM(D13:G13)</f>
        <v>88101.9</v>
      </c>
      <c r="D13" s="121"/>
      <c r="E13" s="121">
        <v>9273.89</v>
      </c>
      <c r="F13" s="121">
        <v>78828.01</v>
      </c>
      <c r="G13" s="121">
        <v>0</v>
      </c>
      <c r="H13" s="121">
        <v>4636.94</v>
      </c>
      <c r="I13" s="121">
        <f t="shared" si="0"/>
        <v>78828.01</v>
      </c>
      <c r="J13" s="121">
        <f t="shared" si="1"/>
        <v>9273.89</v>
      </c>
      <c r="K13" s="61">
        <v>42429</v>
      </c>
      <c r="L13" s="55" t="s">
        <v>85</v>
      </c>
      <c r="M13" s="61">
        <v>42419</v>
      </c>
      <c r="N13" s="38">
        <f>SUM(C13,H13)</f>
        <v>92738.84</v>
      </c>
    </row>
    <row r="14" spans="1:14" s="93" customFormat="1" ht="13.5" customHeight="1">
      <c r="A14" s="29">
        <v>22130120063605</v>
      </c>
      <c r="B14" s="123" t="s">
        <v>100</v>
      </c>
      <c r="C14" s="121">
        <f>SUM(D14:G14)</f>
        <v>45811.659999999996</v>
      </c>
      <c r="D14" s="121"/>
      <c r="E14" s="121">
        <v>4822.28</v>
      </c>
      <c r="F14" s="121">
        <v>40989.38</v>
      </c>
      <c r="G14" s="121">
        <v>0</v>
      </c>
      <c r="H14" s="121">
        <v>2411.14</v>
      </c>
      <c r="I14" s="121">
        <f t="shared" si="0"/>
        <v>40989.38</v>
      </c>
      <c r="J14" s="121">
        <f t="shared" si="1"/>
        <v>4822.28</v>
      </c>
      <c r="K14" s="61">
        <v>42429</v>
      </c>
      <c r="L14" s="55" t="s">
        <v>85</v>
      </c>
      <c r="M14" s="61">
        <v>42419</v>
      </c>
      <c r="N14" s="38">
        <f>SUM(C14,H14)</f>
        <v>48222.799999999996</v>
      </c>
    </row>
    <row r="15" spans="1:14" ht="12.75">
      <c r="A15" s="32" t="s">
        <v>11</v>
      </c>
      <c r="B15" s="32"/>
      <c r="C15" s="120">
        <f aca="true" t="shared" si="2" ref="C15:H15">SUM(C10:C14)</f>
        <v>1333121.5899999999</v>
      </c>
      <c r="D15" s="120">
        <f t="shared" si="2"/>
        <v>0</v>
      </c>
      <c r="E15" s="120">
        <f t="shared" si="2"/>
        <v>14096.169999999998</v>
      </c>
      <c r="F15" s="120">
        <f t="shared" si="2"/>
        <v>1192793</v>
      </c>
      <c r="G15" s="120">
        <f t="shared" si="2"/>
        <v>126232.42</v>
      </c>
      <c r="H15" s="120">
        <f t="shared" si="2"/>
        <v>70164.3</v>
      </c>
      <c r="I15" s="120">
        <f t="shared" si="0"/>
        <v>1192793</v>
      </c>
      <c r="J15" s="120">
        <f t="shared" si="1"/>
        <v>140328.59</v>
      </c>
      <c r="K15" s="32"/>
      <c r="L15" s="32"/>
      <c r="M15" s="32"/>
      <c r="N15" s="80">
        <f>SUM(N10:N14)</f>
        <v>1403285.8900000001</v>
      </c>
    </row>
    <row r="16" spans="1:14" ht="12.75">
      <c r="A16" s="39" t="s">
        <v>37</v>
      </c>
      <c r="B16" s="39"/>
      <c r="C16" s="41">
        <f aca="true" t="shared" si="3" ref="C16:H16">SUM(C15)</f>
        <v>1333121.5899999999</v>
      </c>
      <c r="D16" s="41">
        <f t="shared" si="3"/>
        <v>0</v>
      </c>
      <c r="E16" s="41">
        <f t="shared" si="3"/>
        <v>14096.169999999998</v>
      </c>
      <c r="F16" s="41">
        <f t="shared" si="3"/>
        <v>1192793</v>
      </c>
      <c r="G16" s="41">
        <f t="shared" si="3"/>
        <v>126232.42</v>
      </c>
      <c r="H16" s="41">
        <f t="shared" si="3"/>
        <v>70164.3</v>
      </c>
      <c r="I16" s="41">
        <f t="shared" si="0"/>
        <v>1192793</v>
      </c>
      <c r="J16" s="41">
        <f t="shared" si="1"/>
        <v>140328.59</v>
      </c>
      <c r="K16" s="50"/>
      <c r="L16" s="67"/>
      <c r="M16" s="50"/>
      <c r="N16" s="41">
        <f>SUM(N15)</f>
        <v>1403285.8900000001</v>
      </c>
    </row>
    <row r="17" spans="1:14" ht="12.75">
      <c r="A17" s="70" t="s">
        <v>16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152"/>
    </row>
    <row r="18" spans="1:14" s="93" customFormat="1" ht="13.5" customHeight="1">
      <c r="A18" s="29">
        <v>22130120068603</v>
      </c>
      <c r="B18" s="123" t="s">
        <v>109</v>
      </c>
      <c r="C18" s="121">
        <f aca="true" t="shared" si="4" ref="C18:C25">SUM(D18:G18)</f>
        <v>142064.88</v>
      </c>
      <c r="D18" s="121"/>
      <c r="E18" s="121">
        <v>14954.21</v>
      </c>
      <c r="F18" s="121">
        <v>127110.67</v>
      </c>
      <c r="G18" s="121">
        <v>0</v>
      </c>
      <c r="H18" s="121">
        <v>7477.11</v>
      </c>
      <c r="I18" s="121">
        <f t="shared" si="0"/>
        <v>127110.67</v>
      </c>
      <c r="J18" s="121">
        <f t="shared" si="1"/>
        <v>14954.21</v>
      </c>
      <c r="K18" s="45">
        <v>42446</v>
      </c>
      <c r="L18" s="55" t="s">
        <v>103</v>
      </c>
      <c r="M18" s="61">
        <v>42438</v>
      </c>
      <c r="N18" s="38">
        <f>SUM(C18,H18)</f>
        <v>149541.99</v>
      </c>
    </row>
    <row r="19" spans="1:14" s="93" customFormat="1" ht="13.5" customHeight="1">
      <c r="A19" s="29">
        <v>22130120085501</v>
      </c>
      <c r="B19" s="123" t="s">
        <v>115</v>
      </c>
      <c r="C19" s="121">
        <f t="shared" si="4"/>
        <v>1588867.67</v>
      </c>
      <c r="D19" s="121"/>
      <c r="E19" s="121">
        <v>167249.23</v>
      </c>
      <c r="F19" s="121">
        <v>1421618.44</v>
      </c>
      <c r="G19" s="121">
        <v>0</v>
      </c>
      <c r="H19" s="121">
        <v>83624.61</v>
      </c>
      <c r="I19" s="121">
        <f t="shared" si="0"/>
        <v>1421618.44</v>
      </c>
      <c r="J19" s="121">
        <f t="shared" si="1"/>
        <v>167249.23</v>
      </c>
      <c r="K19" s="45">
        <v>42446</v>
      </c>
      <c r="L19" s="55" t="s">
        <v>103</v>
      </c>
      <c r="M19" s="61">
        <v>42438</v>
      </c>
      <c r="N19" s="38">
        <f aca="true" t="shared" si="5" ref="N19:N25">SUM(C19,H19)</f>
        <v>1672492.28</v>
      </c>
    </row>
    <row r="20" spans="1:14" s="93" customFormat="1" ht="25.5">
      <c r="A20" s="142">
        <v>22130120054603</v>
      </c>
      <c r="B20" s="214" t="s">
        <v>90</v>
      </c>
      <c r="C20" s="215">
        <f t="shared" si="4"/>
        <v>62629.7</v>
      </c>
      <c r="D20" s="217"/>
      <c r="E20" s="217">
        <v>9394.46</v>
      </c>
      <c r="F20" s="217">
        <v>53235.24</v>
      </c>
      <c r="G20" s="217">
        <v>0</v>
      </c>
      <c r="H20" s="121">
        <v>0</v>
      </c>
      <c r="I20" s="121">
        <f t="shared" si="0"/>
        <v>53235.24</v>
      </c>
      <c r="J20" s="121">
        <f t="shared" si="1"/>
        <v>9394.46</v>
      </c>
      <c r="K20" s="216" t="s">
        <v>129</v>
      </c>
      <c r="L20" s="55" t="s">
        <v>103</v>
      </c>
      <c r="M20" s="61">
        <v>42438</v>
      </c>
      <c r="N20" s="38">
        <f t="shared" si="5"/>
        <v>62629.7</v>
      </c>
    </row>
    <row r="21" spans="1:14" s="93" customFormat="1" ht="13.5" customHeight="1">
      <c r="A21" s="29">
        <v>22130120057601</v>
      </c>
      <c r="B21" s="123" t="s">
        <v>120</v>
      </c>
      <c r="C21" s="121">
        <f t="shared" si="4"/>
        <v>201625.01</v>
      </c>
      <c r="D21" s="121"/>
      <c r="E21" s="121">
        <v>21223.7</v>
      </c>
      <c r="F21" s="121">
        <v>180401.31</v>
      </c>
      <c r="G21" s="121">
        <v>0</v>
      </c>
      <c r="H21" s="121">
        <v>10611.85</v>
      </c>
      <c r="I21" s="121">
        <f t="shared" si="0"/>
        <v>180401.31</v>
      </c>
      <c r="J21" s="121">
        <f t="shared" si="1"/>
        <v>21223.7</v>
      </c>
      <c r="K21" s="45">
        <v>42446</v>
      </c>
      <c r="L21" s="55" t="s">
        <v>103</v>
      </c>
      <c r="M21" s="61">
        <v>42438</v>
      </c>
      <c r="N21" s="38">
        <f t="shared" si="5"/>
        <v>212236.86000000002</v>
      </c>
    </row>
    <row r="22" spans="1:14" s="93" customFormat="1" ht="13.5" customHeight="1">
      <c r="A22" s="142">
        <v>22130120058604</v>
      </c>
      <c r="B22" s="214" t="s">
        <v>122</v>
      </c>
      <c r="C22" s="121">
        <f t="shared" si="4"/>
        <v>23680.26</v>
      </c>
      <c r="D22" s="121"/>
      <c r="E22" s="121">
        <v>2492.66</v>
      </c>
      <c r="F22" s="121">
        <v>21187.6</v>
      </c>
      <c r="G22" s="121">
        <v>0</v>
      </c>
      <c r="H22" s="121">
        <v>1246.33</v>
      </c>
      <c r="I22" s="121">
        <f t="shared" si="0"/>
        <v>21187.6</v>
      </c>
      <c r="J22" s="121">
        <f t="shared" si="1"/>
        <v>2492.66</v>
      </c>
      <c r="K22" s="45">
        <v>42446</v>
      </c>
      <c r="L22" s="55" t="s">
        <v>103</v>
      </c>
      <c r="M22" s="61">
        <v>42438</v>
      </c>
      <c r="N22" s="38">
        <f t="shared" si="5"/>
        <v>24926.589999999997</v>
      </c>
    </row>
    <row r="23" spans="1:14" s="93" customFormat="1" ht="13.5" customHeight="1">
      <c r="A23" s="29">
        <v>22130120093605</v>
      </c>
      <c r="B23" s="123" t="s">
        <v>123</v>
      </c>
      <c r="C23" s="121">
        <f t="shared" si="4"/>
        <v>1481355.2600000002</v>
      </c>
      <c r="D23" s="121"/>
      <c r="E23" s="121">
        <v>155932.14</v>
      </c>
      <c r="F23" s="121">
        <v>1325423.12</v>
      </c>
      <c r="G23" s="121">
        <v>0</v>
      </c>
      <c r="H23" s="121">
        <v>77966.06</v>
      </c>
      <c r="I23" s="121">
        <f t="shared" si="0"/>
        <v>1325423.12</v>
      </c>
      <c r="J23" s="121">
        <f t="shared" si="1"/>
        <v>155932.14</v>
      </c>
      <c r="K23" s="45">
        <v>42446</v>
      </c>
      <c r="L23" s="55" t="s">
        <v>103</v>
      </c>
      <c r="M23" s="61">
        <v>42438</v>
      </c>
      <c r="N23" s="38">
        <f t="shared" si="5"/>
        <v>1559321.3200000003</v>
      </c>
    </row>
    <row r="24" spans="1:14" s="93" customFormat="1" ht="13.5" customHeight="1">
      <c r="A24" s="29">
        <v>22130120065505</v>
      </c>
      <c r="B24" s="123" t="s">
        <v>124</v>
      </c>
      <c r="C24" s="121">
        <f t="shared" si="4"/>
        <v>305350.78</v>
      </c>
      <c r="D24" s="121"/>
      <c r="E24" s="121">
        <v>32142.19</v>
      </c>
      <c r="F24" s="121">
        <v>273208.59</v>
      </c>
      <c r="G24" s="121">
        <v>0</v>
      </c>
      <c r="H24" s="121">
        <v>16071.09</v>
      </c>
      <c r="I24" s="121">
        <f t="shared" si="0"/>
        <v>273208.59</v>
      </c>
      <c r="J24" s="121">
        <f t="shared" si="1"/>
        <v>32142.19</v>
      </c>
      <c r="K24" s="45">
        <v>42446</v>
      </c>
      <c r="L24" s="55" t="s">
        <v>103</v>
      </c>
      <c r="M24" s="61">
        <v>42438</v>
      </c>
      <c r="N24" s="38">
        <f t="shared" si="5"/>
        <v>321421.87000000005</v>
      </c>
    </row>
    <row r="25" spans="1:14" s="93" customFormat="1" ht="13.5" customHeight="1">
      <c r="A25" s="29">
        <v>22130120091610</v>
      </c>
      <c r="B25" s="123" t="s">
        <v>130</v>
      </c>
      <c r="C25" s="121">
        <f t="shared" si="4"/>
        <v>137986.5</v>
      </c>
      <c r="D25" s="121"/>
      <c r="E25" s="121">
        <v>14524.9</v>
      </c>
      <c r="F25" s="121">
        <v>123461.6</v>
      </c>
      <c r="G25" s="121">
        <v>0</v>
      </c>
      <c r="H25" s="121">
        <v>7262.45</v>
      </c>
      <c r="I25" s="121">
        <f t="shared" si="0"/>
        <v>123461.6</v>
      </c>
      <c r="J25" s="121">
        <f t="shared" si="1"/>
        <v>14524.9</v>
      </c>
      <c r="K25" s="61" t="s">
        <v>135</v>
      </c>
      <c r="L25" s="55" t="s">
        <v>128</v>
      </c>
      <c r="M25" s="43">
        <v>42451</v>
      </c>
      <c r="N25" s="38">
        <f t="shared" si="5"/>
        <v>145248.95</v>
      </c>
    </row>
    <row r="26" spans="1:14" ht="12.75">
      <c r="A26" s="32" t="s">
        <v>11</v>
      </c>
      <c r="B26" s="32"/>
      <c r="C26" s="120">
        <f aca="true" t="shared" si="6" ref="C26:H26">SUM(C18:C25)</f>
        <v>3943560.0600000005</v>
      </c>
      <c r="D26" s="120">
        <f t="shared" si="6"/>
        <v>0</v>
      </c>
      <c r="E26" s="120">
        <f t="shared" si="6"/>
        <v>417913.49000000005</v>
      </c>
      <c r="F26" s="120">
        <f t="shared" si="6"/>
        <v>3525646.57</v>
      </c>
      <c r="G26" s="120">
        <f t="shared" si="6"/>
        <v>0</v>
      </c>
      <c r="H26" s="120">
        <f t="shared" si="6"/>
        <v>204259.50000000003</v>
      </c>
      <c r="I26" s="120">
        <f t="shared" si="0"/>
        <v>3525646.57</v>
      </c>
      <c r="J26" s="120">
        <f t="shared" si="1"/>
        <v>417913.49000000005</v>
      </c>
      <c r="K26" s="32"/>
      <c r="L26" s="32"/>
      <c r="M26" s="32"/>
      <c r="N26" s="80">
        <f>SUM(N18:N25)</f>
        <v>4147819.5600000005</v>
      </c>
    </row>
    <row r="27" spans="1:14" ht="12.75">
      <c r="A27" s="39" t="s">
        <v>111</v>
      </c>
      <c r="B27" s="39"/>
      <c r="C27" s="41">
        <f aca="true" t="shared" si="7" ref="C27:H27">SUM(C26)</f>
        <v>3943560.0600000005</v>
      </c>
      <c r="D27" s="41">
        <f t="shared" si="7"/>
        <v>0</v>
      </c>
      <c r="E27" s="41">
        <f t="shared" si="7"/>
        <v>417913.49000000005</v>
      </c>
      <c r="F27" s="41">
        <f t="shared" si="7"/>
        <v>3525646.57</v>
      </c>
      <c r="G27" s="41">
        <f t="shared" si="7"/>
        <v>0</v>
      </c>
      <c r="H27" s="41">
        <f t="shared" si="7"/>
        <v>204259.50000000003</v>
      </c>
      <c r="I27" s="41">
        <f t="shared" si="0"/>
        <v>3525646.57</v>
      </c>
      <c r="J27" s="41">
        <f t="shared" si="1"/>
        <v>417913.49000000005</v>
      </c>
      <c r="K27" s="50"/>
      <c r="L27" s="67"/>
      <c r="M27" s="50"/>
      <c r="N27" s="41">
        <f>SUM(N26)</f>
        <v>4147819.5600000005</v>
      </c>
    </row>
    <row r="28" spans="1:14" ht="12.75">
      <c r="A28" s="22" t="s">
        <v>20</v>
      </c>
      <c r="B28" s="63"/>
      <c r="C28" s="13" t="e">
        <f>SUM(C16,C27,#REF!)</f>
        <v>#REF!</v>
      </c>
      <c r="D28" s="13">
        <f>D27+D16</f>
        <v>0</v>
      </c>
      <c r="E28" s="13">
        <f aca="true" t="shared" si="8" ref="E28:J28">E27+E16</f>
        <v>432009.66000000003</v>
      </c>
      <c r="F28" s="13">
        <f t="shared" si="8"/>
        <v>4718439.57</v>
      </c>
      <c r="G28" s="13">
        <f t="shared" si="8"/>
        <v>126232.42</v>
      </c>
      <c r="H28" s="13">
        <f t="shared" si="8"/>
        <v>274423.80000000005</v>
      </c>
      <c r="I28" s="13">
        <f t="shared" si="8"/>
        <v>4718439.57</v>
      </c>
      <c r="J28" s="13">
        <f t="shared" si="8"/>
        <v>558242.0800000001</v>
      </c>
      <c r="K28" s="51"/>
      <c r="L28" s="63"/>
      <c r="M28" s="51"/>
      <c r="N28" s="122" t="e">
        <f>SUM(N16,N27,#REF!)</f>
        <v>#REF!</v>
      </c>
    </row>
    <row r="29" spans="1:14" s="93" customFormat="1" ht="13.5" customHeight="1">
      <c r="A29" s="168"/>
      <c r="B29" s="169"/>
      <c r="C29" s="170"/>
      <c r="D29" s="170"/>
      <c r="E29" s="170"/>
      <c r="F29" s="170"/>
      <c r="G29" s="170"/>
      <c r="H29" s="170"/>
      <c r="I29" s="170"/>
      <c r="J29" s="170"/>
      <c r="K29" s="171"/>
      <c r="L29" s="172"/>
      <c r="M29" s="171"/>
      <c r="N29" s="173"/>
    </row>
    <row r="30" spans="1:14" s="93" customFormat="1" ht="13.5" customHeight="1" hidden="1">
      <c r="A30" s="168"/>
      <c r="B30" s="169"/>
      <c r="C30" s="170"/>
      <c r="D30" s="170"/>
      <c r="E30" s="170"/>
      <c r="F30" s="30"/>
      <c r="G30" s="30"/>
      <c r="H30" s="170"/>
      <c r="I30" s="170"/>
      <c r="J30" s="170"/>
      <c r="K30" s="171"/>
      <c r="L30" s="172"/>
      <c r="M30" s="171"/>
      <c r="N30" s="173"/>
    </row>
    <row r="31" spans="3:11" ht="12.75" hidden="1">
      <c r="C31" s="25" t="s">
        <v>11</v>
      </c>
      <c r="D31" s="26" t="s">
        <v>17</v>
      </c>
      <c r="E31" s="25" t="s">
        <v>18</v>
      </c>
      <c r="F31" s="23" t="s">
        <v>19</v>
      </c>
      <c r="G31" s="30"/>
      <c r="H31" s="30"/>
      <c r="I31" s="30"/>
      <c r="J31" s="30"/>
      <c r="K31" s="49"/>
    </row>
    <row r="32" spans="1:14" s="78" customFormat="1" ht="12.75" hidden="1">
      <c r="A32"/>
      <c r="B32" s="11"/>
      <c r="C32" s="6">
        <f>SUM(D32:E32)</f>
        <v>5276681.65</v>
      </c>
      <c r="D32" s="24">
        <f>SUM(D28,F28)</f>
        <v>4718439.57</v>
      </c>
      <c r="E32" s="6">
        <f>SUM(E28,G28)</f>
        <v>558242.0800000001</v>
      </c>
      <c r="F32" s="20"/>
      <c r="G32" s="30"/>
      <c r="H32" s="30"/>
      <c r="I32" s="30"/>
      <c r="J32" s="30"/>
      <c r="K32" s="49"/>
      <c r="L32" s="11"/>
      <c r="M32" s="49"/>
      <c r="N32" s="30"/>
    </row>
    <row r="33" spans="1:14" s="130" customFormat="1" ht="18.75" customHeight="1" hidden="1">
      <c r="A33"/>
      <c r="B33" s="11"/>
      <c r="C33"/>
      <c r="D33"/>
      <c r="E33"/>
      <c r="F33"/>
      <c r="G33" s="30"/>
      <c r="H33" s="30"/>
      <c r="I33" s="30"/>
      <c r="J33" s="30"/>
      <c r="K33" s="49"/>
      <c r="L33" s="11"/>
      <c r="M33" s="49"/>
      <c r="N33" s="30"/>
    </row>
    <row r="34" spans="1:14" s="130" customFormat="1" ht="12.75" hidden="1">
      <c r="A34"/>
      <c r="B34" s="11"/>
      <c r="C34"/>
      <c r="D34" s="30"/>
      <c r="E34" s="30"/>
      <c r="F34"/>
      <c r="G34" s="30"/>
      <c r="H34" s="30"/>
      <c r="I34" s="30"/>
      <c r="J34" s="30"/>
      <c r="K34"/>
      <c r="L34" s="11"/>
      <c r="M34" s="49"/>
      <c r="N34" s="30"/>
    </row>
    <row r="35" spans="1:14" s="130" customFormat="1" ht="38.25" hidden="1">
      <c r="A35"/>
      <c r="B35" s="125" t="s">
        <v>36</v>
      </c>
      <c r="C35" s="6">
        <f>SUM(D35:E35)</f>
        <v>0</v>
      </c>
      <c r="D35" s="77">
        <f>SUM(D42)</f>
        <v>0</v>
      </c>
      <c r="E35" s="77">
        <f>SUM(E42)</f>
        <v>0</v>
      </c>
      <c r="F35"/>
      <c r="G35" s="30"/>
      <c r="H35" s="30"/>
      <c r="I35" s="30"/>
      <c r="J35" s="30"/>
      <c r="K35" s="126"/>
      <c r="L35" s="11"/>
      <c r="M35" s="49"/>
      <c r="N35" s="30"/>
    </row>
    <row r="36" spans="1:14" s="130" customFormat="1" ht="12.75" hidden="1">
      <c r="A36" s="89"/>
      <c r="B36" s="127"/>
      <c r="C36" s="34"/>
      <c r="D36" s="34"/>
      <c r="E36" s="34"/>
      <c r="F36" s="91"/>
      <c r="G36" s="91"/>
      <c r="H36" s="91"/>
      <c r="I36" s="91"/>
      <c r="J36" s="91"/>
      <c r="K36" s="92"/>
      <c r="L36" s="89"/>
      <c r="M36" s="92"/>
      <c r="N36" s="149"/>
    </row>
    <row r="37" spans="1:14" ht="15" customHeight="1" hidden="1">
      <c r="A37" s="131"/>
      <c r="B37" s="53" t="s">
        <v>46</v>
      </c>
      <c r="C37" s="128">
        <f>C32-C35</f>
        <v>5276681.65</v>
      </c>
      <c r="D37" s="128">
        <f>D32-D35</f>
        <v>4718439.57</v>
      </c>
      <c r="E37" s="128">
        <f>E32-E35</f>
        <v>558242.0800000001</v>
      </c>
      <c r="F37" s="129"/>
      <c r="G37" s="129"/>
      <c r="H37" s="129"/>
      <c r="I37" s="129"/>
      <c r="J37" s="129"/>
      <c r="K37" s="54"/>
      <c r="L37" s="66"/>
      <c r="M37" s="54"/>
      <c r="N37" s="150"/>
    </row>
    <row r="38" spans="1:14" ht="12.75" hidden="1">
      <c r="A38" s="66"/>
      <c r="B38" s="131"/>
      <c r="C38" s="129"/>
      <c r="D38" s="129"/>
      <c r="E38" s="129"/>
      <c r="F38" s="129"/>
      <c r="G38" s="129"/>
      <c r="H38" s="129"/>
      <c r="I38" s="129"/>
      <c r="J38" s="129"/>
      <c r="K38" s="54"/>
      <c r="L38" s="66"/>
      <c r="M38" s="54"/>
      <c r="N38" s="150"/>
    </row>
    <row r="39" spans="1:14" ht="12.75" hidden="1">
      <c r="A39" s="66"/>
      <c r="B39" s="131"/>
      <c r="C39" s="129"/>
      <c r="D39" s="129"/>
      <c r="E39" s="129"/>
      <c r="F39" s="129"/>
      <c r="G39" s="129"/>
      <c r="H39" s="129"/>
      <c r="I39" s="129"/>
      <c r="J39" s="129"/>
      <c r="K39" s="54"/>
      <c r="L39" s="66"/>
      <c r="M39" s="54"/>
      <c r="N39" s="150"/>
    </row>
    <row r="40" spans="1:14" ht="12.75" hidden="1">
      <c r="A40" s="66" t="s">
        <v>45</v>
      </c>
      <c r="B40" s="131"/>
      <c r="C40" s="129"/>
      <c r="D40" s="129" t="s">
        <v>17</v>
      </c>
      <c r="E40" s="129" t="s">
        <v>18</v>
      </c>
      <c r="F40" s="129"/>
      <c r="G40" s="129"/>
      <c r="H40" s="129"/>
      <c r="I40" s="129"/>
      <c r="J40" s="129"/>
      <c r="K40" s="54"/>
      <c r="L40" s="66"/>
      <c r="M40" s="54"/>
      <c r="N40" s="150"/>
    </row>
    <row r="41" spans="1:13" ht="12.75" hidden="1">
      <c r="A41" s="205"/>
      <c r="B41" s="206"/>
      <c r="C41" s="77"/>
      <c r="D41" s="132"/>
      <c r="E41" s="132"/>
      <c r="F41" s="140"/>
      <c r="G41" s="71"/>
      <c r="H41" s="71"/>
      <c r="I41" s="71"/>
      <c r="J41" s="71"/>
      <c r="K41" s="72"/>
      <c r="L41" s="73"/>
      <c r="M41" s="74"/>
    </row>
    <row r="42" spans="1:13" ht="12.75" hidden="1">
      <c r="A42" s="133" t="s">
        <v>11</v>
      </c>
      <c r="B42" s="134"/>
      <c r="C42" s="135">
        <f>SUM(D42:E42)</f>
        <v>0</v>
      </c>
      <c r="D42" s="135">
        <f>SUM(D41)</f>
        <v>0</v>
      </c>
      <c r="E42" s="135">
        <f>SUM(E41)</f>
        <v>0</v>
      </c>
      <c r="F42" s="140"/>
      <c r="G42" s="71"/>
      <c r="H42" s="71"/>
      <c r="I42" s="71"/>
      <c r="J42" s="71"/>
      <c r="K42" s="72"/>
      <c r="L42" s="73"/>
      <c r="M42" s="74"/>
    </row>
    <row r="43" ht="12.75" hidden="1">
      <c r="K43" s="49"/>
    </row>
    <row r="44" ht="12.75" hidden="1">
      <c r="K44" s="49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 password="E0E3" sheet="1" objects="1" scenarios="1" selectLockedCells="1" selectUnlockedCells="1"/>
  <mergeCells count="11">
    <mergeCell ref="A5:G5"/>
    <mergeCell ref="K7:K8"/>
    <mergeCell ref="I7:J7"/>
    <mergeCell ref="N7:N8"/>
    <mergeCell ref="L7:L8"/>
    <mergeCell ref="M7:M8"/>
    <mergeCell ref="A7:A8"/>
    <mergeCell ref="B7:B8"/>
    <mergeCell ref="C7:C8"/>
    <mergeCell ref="D7:G7"/>
    <mergeCell ref="H7:H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R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7.00390625" style="0" customWidth="1"/>
    <col min="2" max="2" width="21.8515625" style="0" hidden="1" customWidth="1"/>
    <col min="3" max="3" width="14.00390625" style="0" hidden="1" customWidth="1"/>
    <col min="4" max="5" width="12.7109375" style="0" hidden="1" customWidth="1"/>
    <col min="6" max="7" width="14.8515625" style="0" hidden="1" customWidth="1"/>
    <col min="8" max="8" width="10.421875" style="0" hidden="1" customWidth="1"/>
    <col min="9" max="10" width="10.421875" style="0" customWidth="1"/>
    <col min="11" max="11" width="14.140625" style="0" customWidth="1"/>
    <col min="12" max="12" width="22.7109375" style="0" customWidth="1"/>
    <col min="13" max="13" width="13.57421875" style="0" customWidth="1"/>
    <col min="14" max="14" width="14.140625" style="30" hidden="1" customWidth="1"/>
    <col min="15" max="15" width="10.140625" style="0" bestFit="1" customWidth="1"/>
  </cols>
  <sheetData>
    <row r="1" spans="1:14" s="4" customFormat="1" ht="15">
      <c r="A1" s="203" t="s">
        <v>138</v>
      </c>
      <c r="B1" s="85"/>
      <c r="C1" s="85"/>
      <c r="D1" s="85"/>
      <c r="E1" s="66"/>
      <c r="F1" s="66"/>
      <c r="G1" s="266"/>
      <c r="K1" s="47"/>
      <c r="N1" s="57"/>
    </row>
    <row r="2" spans="1:14" s="4" customFormat="1" ht="15">
      <c r="A2" s="203" t="s">
        <v>24</v>
      </c>
      <c r="B2" s="257"/>
      <c r="C2" s="257"/>
      <c r="D2" s="85"/>
      <c r="E2" s="85"/>
      <c r="F2" s="85"/>
      <c r="G2" s="85"/>
      <c r="H2" s="11"/>
      <c r="I2" s="11"/>
      <c r="J2" s="11"/>
      <c r="K2" s="47"/>
      <c r="N2" s="57"/>
    </row>
    <row r="3" spans="1:14" s="4" customFormat="1" ht="15">
      <c r="A3" s="203" t="s">
        <v>26</v>
      </c>
      <c r="B3" s="85"/>
      <c r="C3" s="85"/>
      <c r="D3" s="85"/>
      <c r="E3" s="85"/>
      <c r="F3" s="85"/>
      <c r="G3" s="85"/>
      <c r="H3" s="2"/>
      <c r="I3" s="2"/>
      <c r="J3" s="2"/>
      <c r="K3" s="47"/>
      <c r="N3" s="57"/>
    </row>
    <row r="4" spans="1:14" s="4" customFormat="1" ht="15">
      <c r="A4" s="203" t="s">
        <v>44</v>
      </c>
      <c r="B4" s="257"/>
      <c r="C4" s="257"/>
      <c r="D4" s="268"/>
      <c r="E4" s="268"/>
      <c r="F4" s="268"/>
      <c r="G4" s="268"/>
      <c r="H4" s="5"/>
      <c r="I4" s="5"/>
      <c r="J4" s="5"/>
      <c r="K4" s="47"/>
      <c r="N4" s="57"/>
    </row>
    <row r="5" spans="1:18" s="4" customFormat="1" ht="15">
      <c r="A5" s="1"/>
      <c r="B5"/>
      <c r="C5"/>
      <c r="D5"/>
      <c r="E5"/>
      <c r="F5"/>
      <c r="G5"/>
      <c r="H5"/>
      <c r="I5"/>
      <c r="J5"/>
      <c r="K5" s="49"/>
      <c r="L5"/>
      <c r="M5" s="21" t="s">
        <v>19</v>
      </c>
      <c r="N5" s="30"/>
      <c r="O5"/>
      <c r="P5"/>
      <c r="Q5"/>
      <c r="R5"/>
    </row>
    <row r="6" spans="1:14" ht="25.5" customHeight="1">
      <c r="A6" s="238" t="s">
        <v>0</v>
      </c>
      <c r="B6" s="238" t="s">
        <v>1</v>
      </c>
      <c r="C6" s="242" t="s">
        <v>2</v>
      </c>
      <c r="D6" s="238" t="s">
        <v>3</v>
      </c>
      <c r="E6" s="238"/>
      <c r="F6" s="238"/>
      <c r="G6" s="238"/>
      <c r="H6" s="226" t="s">
        <v>39</v>
      </c>
      <c r="I6" s="259" t="s">
        <v>3</v>
      </c>
      <c r="J6" s="260"/>
      <c r="K6" s="226" t="s">
        <v>4</v>
      </c>
      <c r="L6" s="242" t="s">
        <v>5</v>
      </c>
      <c r="M6" s="242" t="s">
        <v>6</v>
      </c>
      <c r="N6" s="232" t="s">
        <v>41</v>
      </c>
    </row>
    <row r="7" spans="1:18" ht="12.75">
      <c r="A7" s="238"/>
      <c r="B7" s="238"/>
      <c r="C7" s="242"/>
      <c r="D7" s="107" t="s">
        <v>7</v>
      </c>
      <c r="E7" s="106" t="s">
        <v>8</v>
      </c>
      <c r="F7" s="107" t="s">
        <v>9</v>
      </c>
      <c r="G7" s="106" t="s">
        <v>10</v>
      </c>
      <c r="H7" s="227"/>
      <c r="I7" s="107" t="s">
        <v>17</v>
      </c>
      <c r="J7" s="106" t="s">
        <v>18</v>
      </c>
      <c r="K7" s="228"/>
      <c r="L7" s="242"/>
      <c r="M7" s="242"/>
      <c r="N7" s="233"/>
      <c r="O7" s="2"/>
      <c r="P7" s="2"/>
      <c r="Q7" s="2"/>
      <c r="R7" s="2"/>
    </row>
    <row r="8" spans="1:18" s="2" customFormat="1" ht="12.75">
      <c r="A8" s="70" t="s">
        <v>16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148"/>
      <c r="O8" s="14"/>
      <c r="P8" s="14"/>
      <c r="Q8" s="14"/>
      <c r="R8" s="14"/>
    </row>
    <row r="9" spans="1:18" s="14" customFormat="1" ht="12.75">
      <c r="A9" s="29">
        <v>22130220016606</v>
      </c>
      <c r="B9" s="62" t="s">
        <v>52</v>
      </c>
      <c r="C9" s="38">
        <f>SUM(D9:G9)</f>
        <v>12084</v>
      </c>
      <c r="D9" s="38"/>
      <c r="E9" s="38"/>
      <c r="F9" s="38">
        <v>10812</v>
      </c>
      <c r="G9" s="38">
        <v>1272</v>
      </c>
      <c r="H9" s="38">
        <v>636</v>
      </c>
      <c r="I9" s="38">
        <f>D9+F9</f>
        <v>10812</v>
      </c>
      <c r="J9" s="38">
        <f>E9+G9</f>
        <v>1272</v>
      </c>
      <c r="K9" s="61">
        <v>42412</v>
      </c>
      <c r="L9" s="55" t="s">
        <v>48</v>
      </c>
      <c r="M9" s="61">
        <v>42409</v>
      </c>
      <c r="N9" s="121">
        <f>SUM(C9,H9)</f>
        <v>12720</v>
      </c>
      <c r="O9" s="93"/>
      <c r="P9" s="93"/>
      <c r="Q9" s="93"/>
      <c r="R9" s="93"/>
    </row>
    <row r="10" spans="1:18" s="93" customFormat="1" ht="15" customHeight="1">
      <c r="A10" s="32" t="s">
        <v>11</v>
      </c>
      <c r="B10" s="32"/>
      <c r="C10" s="80">
        <f aca="true" t="shared" si="0" ref="C10:H10">SUM(C9:C9)</f>
        <v>12084</v>
      </c>
      <c r="D10" s="80">
        <f t="shared" si="0"/>
        <v>0</v>
      </c>
      <c r="E10" s="80">
        <f t="shared" si="0"/>
        <v>0</v>
      </c>
      <c r="F10" s="80">
        <f t="shared" si="0"/>
        <v>10812</v>
      </c>
      <c r="G10" s="80">
        <f t="shared" si="0"/>
        <v>1272</v>
      </c>
      <c r="H10" s="80">
        <f t="shared" si="0"/>
        <v>636</v>
      </c>
      <c r="I10" s="80">
        <f>D10+F10</f>
        <v>10812</v>
      </c>
      <c r="J10" s="80">
        <f>E10+G10</f>
        <v>1272</v>
      </c>
      <c r="K10" s="32"/>
      <c r="L10" s="32"/>
      <c r="M10" s="32"/>
      <c r="N10" s="180">
        <f>SUM(N9:N9)</f>
        <v>12720</v>
      </c>
      <c r="O10" s="14"/>
      <c r="P10" s="14"/>
      <c r="Q10" s="14"/>
      <c r="R10" s="14"/>
    </row>
    <row r="11" spans="1:14" s="14" customFormat="1" ht="12.75">
      <c r="A11" s="39" t="s">
        <v>37</v>
      </c>
      <c r="B11" s="40"/>
      <c r="C11" s="41">
        <f aca="true" t="shared" si="1" ref="C11:H11">SUM(C10)</f>
        <v>12084</v>
      </c>
      <c r="D11" s="41">
        <f t="shared" si="1"/>
        <v>0</v>
      </c>
      <c r="E11" s="41">
        <f t="shared" si="1"/>
        <v>0</v>
      </c>
      <c r="F11" s="41">
        <f t="shared" si="1"/>
        <v>10812</v>
      </c>
      <c r="G11" s="41">
        <f t="shared" si="1"/>
        <v>1272</v>
      </c>
      <c r="H11" s="41">
        <f t="shared" si="1"/>
        <v>636</v>
      </c>
      <c r="I11" s="41">
        <f>D11+F11</f>
        <v>10812</v>
      </c>
      <c r="J11" s="41">
        <f>E11+G11</f>
        <v>1272</v>
      </c>
      <c r="K11" s="50"/>
      <c r="L11" s="42"/>
      <c r="M11" s="42"/>
      <c r="N11" s="155">
        <f>SUM(N10)</f>
        <v>12720</v>
      </c>
    </row>
    <row r="12" spans="1:18" s="14" customFormat="1" ht="12.75">
      <c r="A12" s="22" t="s">
        <v>20</v>
      </c>
      <c r="B12" s="12"/>
      <c r="C12" s="13" t="e">
        <f>SUM(C11,#REF!)</f>
        <v>#REF!</v>
      </c>
      <c r="D12" s="13" t="e">
        <f>SUM(D11,#REF!)</f>
        <v>#REF!</v>
      </c>
      <c r="E12" s="13" t="e">
        <f>SUM(E11,#REF!)</f>
        <v>#REF!</v>
      </c>
      <c r="F12" s="13" t="e">
        <f>SUM(F11,#REF!)</f>
        <v>#REF!</v>
      </c>
      <c r="G12" s="13" t="e">
        <f>SUM(G11,#REF!)</f>
        <v>#REF!</v>
      </c>
      <c r="H12" s="13" t="e">
        <f>SUM(H11,#REF!)</f>
        <v>#REF!</v>
      </c>
      <c r="I12" s="13">
        <v>10812</v>
      </c>
      <c r="J12" s="13">
        <v>1272</v>
      </c>
      <c r="K12" s="51"/>
      <c r="L12" s="12"/>
      <c r="M12" s="12"/>
      <c r="N12" s="156" t="e">
        <f>SUM(N11,#REF!)</f>
        <v>#REF!</v>
      </c>
      <c r="O12"/>
      <c r="P12"/>
      <c r="Q12"/>
      <c r="R12"/>
    </row>
    <row r="13" ht="12.75">
      <c r="K13" s="49"/>
    </row>
    <row r="14" ht="12.75">
      <c r="K14" s="49"/>
    </row>
    <row r="15" spans="3:11" ht="12.75">
      <c r="C15" s="25" t="s">
        <v>11</v>
      </c>
      <c r="D15" s="26" t="s">
        <v>17</v>
      </c>
      <c r="E15" s="25" t="s">
        <v>18</v>
      </c>
      <c r="F15" s="23" t="s">
        <v>19</v>
      </c>
      <c r="K15" s="49"/>
    </row>
    <row r="16" spans="3:11" ht="12.75">
      <c r="C16" s="6" t="e">
        <f>SUM(D16:E16)</f>
        <v>#REF!</v>
      </c>
      <c r="D16" s="24" t="e">
        <f>SUM(D12,F12)</f>
        <v>#REF!</v>
      </c>
      <c r="E16" s="6" t="e">
        <f>SUM(E12,G12)</f>
        <v>#REF!</v>
      </c>
      <c r="F16" s="20"/>
      <c r="K16" s="49"/>
    </row>
    <row r="17" ht="12.75">
      <c r="K17" s="49"/>
    </row>
    <row r="19" spans="4:5" ht="12.75">
      <c r="D19" s="30"/>
      <c r="E19" s="30"/>
    </row>
    <row r="21" spans="3:6" ht="12.75">
      <c r="C21" s="193"/>
      <c r="D21" s="193"/>
      <c r="E21" s="193"/>
      <c r="F21" s="193"/>
    </row>
    <row r="22" spans="3:6" ht="12.75">
      <c r="C22" s="193"/>
      <c r="D22" s="193"/>
      <c r="E22" s="193"/>
      <c r="F22" s="193"/>
    </row>
    <row r="23" spans="3:6" ht="12.75">
      <c r="C23" s="193"/>
      <c r="D23" s="193"/>
      <c r="E23" s="193"/>
      <c r="F23" s="193"/>
    </row>
    <row r="24" spans="3:6" ht="12.75">
      <c r="C24" s="193"/>
      <c r="D24" s="193"/>
      <c r="E24" s="193"/>
      <c r="F24" s="193"/>
    </row>
    <row r="25" spans="3:6" ht="12.75">
      <c r="C25" s="193"/>
      <c r="D25" s="193"/>
      <c r="E25" s="193"/>
      <c r="F25" s="193"/>
    </row>
    <row r="26" spans="3:6" ht="12.75">
      <c r="C26" s="193"/>
      <c r="D26" s="193"/>
      <c r="E26" s="193"/>
      <c r="F26" s="193"/>
    </row>
    <row r="27" spans="3:6" ht="12.75">
      <c r="C27" s="193"/>
      <c r="D27" s="193"/>
      <c r="E27" s="193"/>
      <c r="F27" s="193"/>
    </row>
  </sheetData>
  <sheetProtection password="E0E3" sheet="1" selectLockedCells="1" selectUnlockedCells="1"/>
  <mergeCells count="10">
    <mergeCell ref="K6:K7"/>
    <mergeCell ref="I6:J6"/>
    <mergeCell ref="N6:N7"/>
    <mergeCell ref="L6:L7"/>
    <mergeCell ref="M6:M7"/>
    <mergeCell ref="A6:A7"/>
    <mergeCell ref="B6:B7"/>
    <mergeCell ref="C6:C7"/>
    <mergeCell ref="D6:G6"/>
    <mergeCell ref="H6:H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Q27" sqref="Q27"/>
    </sheetView>
  </sheetViews>
  <sheetFormatPr defaultColWidth="9.140625" defaultRowHeight="12.75"/>
  <cols>
    <col min="1" max="1" width="17.140625" style="0" customWidth="1"/>
    <col min="2" max="2" width="24.57421875" style="0" hidden="1" customWidth="1"/>
    <col min="3" max="3" width="17.140625" style="0" hidden="1" customWidth="1"/>
    <col min="4" max="4" width="14.421875" style="0" hidden="1" customWidth="1"/>
    <col min="5" max="5" width="14.28125" style="0" hidden="1" customWidth="1"/>
    <col min="6" max="7" width="15.7109375" style="0" hidden="1" customWidth="1"/>
    <col min="8" max="8" width="12.57421875" style="0" hidden="1" customWidth="1"/>
    <col min="9" max="10" width="12.57421875" style="0" customWidth="1"/>
    <col min="11" max="11" width="11.28125" style="0" customWidth="1"/>
    <col min="12" max="12" width="22.8515625" style="11" customWidth="1"/>
    <col min="13" max="13" width="10.8515625" style="49" customWidth="1"/>
    <col min="14" max="14" width="14.421875" style="30" hidden="1" customWidth="1"/>
    <col min="15" max="15" width="12.7109375" style="0" bestFit="1" customWidth="1"/>
  </cols>
  <sheetData>
    <row r="1" spans="1:14" s="4" customFormat="1" ht="15">
      <c r="A1" s="203" t="s">
        <v>138</v>
      </c>
      <c r="B1" s="257"/>
      <c r="C1" s="257"/>
      <c r="D1" s="257"/>
      <c r="E1" s="250">
        <v>2214012</v>
      </c>
      <c r="F1" s="250" t="s">
        <v>28</v>
      </c>
      <c r="G1" s="247"/>
      <c r="H1" s="3"/>
      <c r="I1" s="3"/>
      <c r="J1" s="3"/>
      <c r="L1" s="3"/>
      <c r="M1" s="47"/>
      <c r="N1" s="57"/>
    </row>
    <row r="2" spans="1:14" s="4" customFormat="1" ht="15">
      <c r="A2" s="203" t="s">
        <v>29</v>
      </c>
      <c r="B2" s="257"/>
      <c r="C2" s="257"/>
      <c r="D2" s="257"/>
      <c r="E2" s="273"/>
      <c r="F2" s="273"/>
      <c r="G2" s="273"/>
      <c r="H2" s="2"/>
      <c r="I2" s="2"/>
      <c r="J2" s="2"/>
      <c r="K2" s="2"/>
      <c r="L2" s="3"/>
      <c r="M2" s="47"/>
      <c r="N2" s="57"/>
    </row>
    <row r="3" spans="1:14" s="4" customFormat="1" ht="15">
      <c r="A3" s="203" t="s">
        <v>30</v>
      </c>
      <c r="B3" s="257"/>
      <c r="C3" s="257"/>
      <c r="D3" s="257"/>
      <c r="E3" s="247"/>
      <c r="F3" s="247"/>
      <c r="G3" s="247"/>
      <c r="H3" s="11"/>
      <c r="I3" s="11"/>
      <c r="J3" s="11"/>
      <c r="L3" s="3"/>
      <c r="M3" s="47"/>
      <c r="N3" s="57"/>
    </row>
    <row r="4" spans="1:14" s="4" customFormat="1" ht="15">
      <c r="A4" s="203" t="s">
        <v>44</v>
      </c>
      <c r="B4" s="257"/>
      <c r="C4" s="257"/>
      <c r="D4" s="268"/>
      <c r="E4" s="166"/>
      <c r="F4" s="166"/>
      <c r="G4" s="249"/>
      <c r="L4" s="3"/>
      <c r="M4" s="47"/>
      <c r="N4" s="57"/>
    </row>
    <row r="5" spans="1:14" s="4" customFormat="1" ht="15">
      <c r="A5" s="270"/>
      <c r="B5" s="248"/>
      <c r="C5" s="248"/>
      <c r="D5" s="248"/>
      <c r="E5" s="248"/>
      <c r="F5" s="248"/>
      <c r="G5" s="248"/>
      <c r="H5" s="2"/>
      <c r="I5" s="2"/>
      <c r="J5" s="2"/>
      <c r="K5" s="5"/>
      <c r="L5" s="3"/>
      <c r="M5" s="47"/>
      <c r="N5" s="57"/>
    </row>
    <row r="6" spans="1:13" ht="12.75">
      <c r="A6" s="1"/>
      <c r="M6" s="21" t="s">
        <v>19</v>
      </c>
    </row>
    <row r="7" spans="1:14" ht="12.75">
      <c r="A7" s="238" t="s">
        <v>0</v>
      </c>
      <c r="B7" s="238" t="s">
        <v>1</v>
      </c>
      <c r="C7" s="242" t="s">
        <v>2</v>
      </c>
      <c r="D7" s="238" t="s">
        <v>3</v>
      </c>
      <c r="E7" s="238"/>
      <c r="F7" s="238"/>
      <c r="G7" s="238"/>
      <c r="H7" s="226" t="s">
        <v>38</v>
      </c>
      <c r="I7" s="259" t="s">
        <v>3</v>
      </c>
      <c r="J7" s="260"/>
      <c r="K7" s="242" t="s">
        <v>4</v>
      </c>
      <c r="L7" s="243" t="s">
        <v>5</v>
      </c>
      <c r="M7" s="226" t="s">
        <v>6</v>
      </c>
      <c r="N7" s="232" t="s">
        <v>41</v>
      </c>
    </row>
    <row r="8" spans="1:14" ht="12.75">
      <c r="A8" s="238"/>
      <c r="B8" s="238"/>
      <c r="C8" s="242"/>
      <c r="D8" s="107" t="s">
        <v>7</v>
      </c>
      <c r="E8" s="106" t="s">
        <v>8</v>
      </c>
      <c r="F8" s="107" t="s">
        <v>9</v>
      </c>
      <c r="G8" s="107" t="s">
        <v>10</v>
      </c>
      <c r="H8" s="227"/>
      <c r="I8" s="107" t="s">
        <v>17</v>
      </c>
      <c r="J8" s="107" t="s">
        <v>139</v>
      </c>
      <c r="K8" s="242"/>
      <c r="L8" s="243"/>
      <c r="M8" s="228"/>
      <c r="N8" s="233"/>
    </row>
    <row r="9" spans="1:14" s="20" customFormat="1" ht="17.25" customHeight="1">
      <c r="A9" s="109" t="s">
        <v>16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  <c r="L9" s="139"/>
      <c r="M9" s="141"/>
      <c r="N9" s="157"/>
    </row>
    <row r="10" spans="1:14" s="20" customFormat="1" ht="12.75">
      <c r="A10" s="142">
        <v>22140120450605</v>
      </c>
      <c r="B10" s="208" t="s">
        <v>53</v>
      </c>
      <c r="C10" s="33">
        <f aca="true" t="shared" si="0" ref="C10:C32">SUM(D10:G10)</f>
        <v>54927.090000000004</v>
      </c>
      <c r="D10" s="33"/>
      <c r="E10" s="33">
        <v>0</v>
      </c>
      <c r="F10" s="33">
        <v>49145.29</v>
      </c>
      <c r="G10" s="33">
        <v>5781.8</v>
      </c>
      <c r="H10" s="33">
        <v>2890.93</v>
      </c>
      <c r="I10" s="33">
        <f>D10+F10</f>
        <v>49145.29</v>
      </c>
      <c r="J10" s="33">
        <f>E10+G10</f>
        <v>5781.8</v>
      </c>
      <c r="K10" s="43">
        <v>42417</v>
      </c>
      <c r="L10" s="76" t="s">
        <v>48</v>
      </c>
      <c r="M10" s="61">
        <v>42409</v>
      </c>
      <c r="N10" s="33">
        <f aca="true" t="shared" si="1" ref="N10:N32">SUM(C10,H10)</f>
        <v>57818.020000000004</v>
      </c>
    </row>
    <row r="11" spans="1:14" s="20" customFormat="1" ht="12.75">
      <c r="A11" s="112">
        <v>22140120607604</v>
      </c>
      <c r="B11" s="15" t="s">
        <v>54</v>
      </c>
      <c r="C11" s="33">
        <f t="shared" si="0"/>
        <v>9234</v>
      </c>
      <c r="D11" s="33"/>
      <c r="E11" s="33">
        <v>27.61</v>
      </c>
      <c r="F11" s="33">
        <v>8262</v>
      </c>
      <c r="G11" s="33">
        <v>944.39</v>
      </c>
      <c r="H11" s="33">
        <v>486</v>
      </c>
      <c r="I11" s="33">
        <f aca="true" t="shared" si="2" ref="I11:I53">D11+F11</f>
        <v>8262</v>
      </c>
      <c r="J11" s="33">
        <f aca="true" t="shared" si="3" ref="J11:J53">E11+G11</f>
        <v>972</v>
      </c>
      <c r="K11" s="43">
        <v>42412</v>
      </c>
      <c r="L11" s="76" t="s">
        <v>48</v>
      </c>
      <c r="M11" s="61">
        <v>42409</v>
      </c>
      <c r="N11" s="33">
        <f t="shared" si="1"/>
        <v>9720</v>
      </c>
    </row>
    <row r="12" spans="1:14" s="20" customFormat="1" ht="12.75">
      <c r="A12" s="29">
        <v>22140120717605</v>
      </c>
      <c r="B12" s="15" t="s">
        <v>55</v>
      </c>
      <c r="C12" s="33">
        <f t="shared" si="0"/>
        <v>30745.66</v>
      </c>
      <c r="D12" s="33"/>
      <c r="E12" s="33">
        <v>0</v>
      </c>
      <c r="F12" s="33">
        <v>27509.28</v>
      </c>
      <c r="G12" s="33">
        <v>3236.38</v>
      </c>
      <c r="H12" s="33">
        <v>1618.19</v>
      </c>
      <c r="I12" s="33">
        <f t="shared" si="2"/>
        <v>27509.28</v>
      </c>
      <c r="J12" s="33">
        <f t="shared" si="3"/>
        <v>3236.38</v>
      </c>
      <c r="K12" s="43">
        <v>42417</v>
      </c>
      <c r="L12" s="76" t="s">
        <v>48</v>
      </c>
      <c r="M12" s="61">
        <v>42409</v>
      </c>
      <c r="N12" s="33">
        <f t="shared" si="1"/>
        <v>32363.85</v>
      </c>
    </row>
    <row r="13" spans="1:14" s="20" customFormat="1" ht="12.75">
      <c r="A13" s="112">
        <v>22140120734601</v>
      </c>
      <c r="B13" s="15" t="s">
        <v>56</v>
      </c>
      <c r="C13" s="33">
        <f t="shared" si="0"/>
        <v>16689.6</v>
      </c>
      <c r="D13" s="33"/>
      <c r="E13" s="33">
        <v>1756.8</v>
      </c>
      <c r="F13" s="33">
        <v>14932.8</v>
      </c>
      <c r="G13" s="33">
        <v>0</v>
      </c>
      <c r="H13" s="33">
        <v>878.4</v>
      </c>
      <c r="I13" s="33">
        <f t="shared" si="2"/>
        <v>14932.8</v>
      </c>
      <c r="J13" s="33">
        <f t="shared" si="3"/>
        <v>1756.8</v>
      </c>
      <c r="K13" s="43">
        <v>42412</v>
      </c>
      <c r="L13" s="76" t="s">
        <v>48</v>
      </c>
      <c r="M13" s="61">
        <v>42409</v>
      </c>
      <c r="N13" s="33">
        <f t="shared" si="1"/>
        <v>17568</v>
      </c>
    </row>
    <row r="14" spans="1:14" s="20" customFormat="1" ht="12.75">
      <c r="A14" s="112">
        <v>22140120689603</v>
      </c>
      <c r="B14" s="15" t="s">
        <v>59</v>
      </c>
      <c r="C14" s="33">
        <f t="shared" si="0"/>
        <v>25258.72</v>
      </c>
      <c r="D14" s="33"/>
      <c r="E14" s="33">
        <v>0</v>
      </c>
      <c r="F14" s="33">
        <v>22599.9</v>
      </c>
      <c r="G14" s="33">
        <v>2658.82</v>
      </c>
      <c r="H14" s="33">
        <v>1329.4</v>
      </c>
      <c r="I14" s="33">
        <f t="shared" si="2"/>
        <v>22599.9</v>
      </c>
      <c r="J14" s="33">
        <f t="shared" si="3"/>
        <v>2658.82</v>
      </c>
      <c r="K14" s="43">
        <v>42417</v>
      </c>
      <c r="L14" s="76" t="s">
        <v>48</v>
      </c>
      <c r="M14" s="61">
        <v>42409</v>
      </c>
      <c r="N14" s="33">
        <f t="shared" si="1"/>
        <v>26588.120000000003</v>
      </c>
    </row>
    <row r="15" spans="1:14" s="20" customFormat="1" ht="12.75">
      <c r="A15" s="112">
        <v>22140120610603</v>
      </c>
      <c r="B15" s="15" t="s">
        <v>54</v>
      </c>
      <c r="C15" s="33">
        <f t="shared" si="0"/>
        <v>27189</v>
      </c>
      <c r="D15" s="33"/>
      <c r="E15" s="33">
        <v>2862</v>
      </c>
      <c r="F15" s="33">
        <v>24327</v>
      </c>
      <c r="G15" s="33">
        <v>0</v>
      </c>
      <c r="H15" s="33">
        <v>1431</v>
      </c>
      <c r="I15" s="33">
        <f t="shared" si="2"/>
        <v>24327</v>
      </c>
      <c r="J15" s="33">
        <f t="shared" si="3"/>
        <v>2862</v>
      </c>
      <c r="K15" s="43">
        <v>42412</v>
      </c>
      <c r="L15" s="76" t="s">
        <v>48</v>
      </c>
      <c r="M15" s="61">
        <v>42409</v>
      </c>
      <c r="N15" s="33">
        <f t="shared" si="1"/>
        <v>28620</v>
      </c>
    </row>
    <row r="16" spans="1:14" s="20" customFormat="1" ht="12.75">
      <c r="A16" s="112">
        <v>22140120625602</v>
      </c>
      <c r="B16" s="15" t="s">
        <v>65</v>
      </c>
      <c r="C16" s="33">
        <f t="shared" si="0"/>
        <v>23028</v>
      </c>
      <c r="D16" s="33"/>
      <c r="E16" s="33">
        <v>2424</v>
      </c>
      <c r="F16" s="33">
        <v>20604</v>
      </c>
      <c r="G16" s="33">
        <v>0</v>
      </c>
      <c r="H16" s="33">
        <v>1212</v>
      </c>
      <c r="I16" s="33">
        <f t="shared" si="2"/>
        <v>20604</v>
      </c>
      <c r="J16" s="33">
        <f t="shared" si="3"/>
        <v>2424</v>
      </c>
      <c r="K16" s="43">
        <v>42412</v>
      </c>
      <c r="L16" s="76" t="s">
        <v>48</v>
      </c>
      <c r="M16" s="61">
        <v>42409</v>
      </c>
      <c r="N16" s="33">
        <f t="shared" si="1"/>
        <v>24240</v>
      </c>
    </row>
    <row r="17" spans="1:14" s="20" customFormat="1" ht="12.75">
      <c r="A17" s="112">
        <v>22140120691603</v>
      </c>
      <c r="B17" s="15" t="s">
        <v>74</v>
      </c>
      <c r="C17" s="33">
        <f t="shared" si="0"/>
        <v>49506.57</v>
      </c>
      <c r="D17" s="33"/>
      <c r="E17" s="33">
        <v>0</v>
      </c>
      <c r="F17" s="33">
        <v>44295.35</v>
      </c>
      <c r="G17" s="33">
        <v>5211.22</v>
      </c>
      <c r="H17" s="33">
        <v>2605.61</v>
      </c>
      <c r="I17" s="33">
        <f t="shared" si="2"/>
        <v>44295.35</v>
      </c>
      <c r="J17" s="33">
        <f t="shared" si="3"/>
        <v>5211.22</v>
      </c>
      <c r="K17" s="43">
        <v>42417</v>
      </c>
      <c r="L17" s="76" t="s">
        <v>48</v>
      </c>
      <c r="M17" s="61">
        <v>42409</v>
      </c>
      <c r="N17" s="33">
        <f t="shared" si="1"/>
        <v>52112.18</v>
      </c>
    </row>
    <row r="18" spans="1:14" s="20" customFormat="1" ht="12.75">
      <c r="A18" s="112">
        <v>22140120608601</v>
      </c>
      <c r="B18" s="15" t="s">
        <v>54</v>
      </c>
      <c r="C18" s="33">
        <f t="shared" si="0"/>
        <v>48917.399999999994</v>
      </c>
      <c r="D18" s="33"/>
      <c r="E18" s="33">
        <v>5149.2</v>
      </c>
      <c r="F18" s="33">
        <v>43768.2</v>
      </c>
      <c r="G18" s="33">
        <v>0</v>
      </c>
      <c r="H18" s="33">
        <v>2574.6</v>
      </c>
      <c r="I18" s="33">
        <f t="shared" si="2"/>
        <v>43768.2</v>
      </c>
      <c r="J18" s="33">
        <f t="shared" si="3"/>
        <v>5149.2</v>
      </c>
      <c r="K18" s="43">
        <v>42412</v>
      </c>
      <c r="L18" s="76" t="s">
        <v>48</v>
      </c>
      <c r="M18" s="61">
        <v>42409</v>
      </c>
      <c r="N18" s="33">
        <f t="shared" si="1"/>
        <v>51491.99999999999</v>
      </c>
    </row>
    <row r="19" spans="1:14" s="20" customFormat="1" ht="12.75">
      <c r="A19" s="112">
        <v>22140120619603</v>
      </c>
      <c r="B19" s="15" t="s">
        <v>54</v>
      </c>
      <c r="C19" s="33">
        <f t="shared" si="0"/>
        <v>20007</v>
      </c>
      <c r="D19" s="33"/>
      <c r="E19" s="33">
        <v>2106</v>
      </c>
      <c r="F19" s="33">
        <v>17901</v>
      </c>
      <c r="G19" s="33">
        <v>0</v>
      </c>
      <c r="H19" s="33">
        <v>1053</v>
      </c>
      <c r="I19" s="33">
        <f t="shared" si="2"/>
        <v>17901</v>
      </c>
      <c r="J19" s="33">
        <f t="shared" si="3"/>
        <v>2106</v>
      </c>
      <c r="K19" s="43">
        <v>42412</v>
      </c>
      <c r="L19" s="76" t="s">
        <v>48</v>
      </c>
      <c r="M19" s="61">
        <v>42409</v>
      </c>
      <c r="N19" s="33">
        <f t="shared" si="1"/>
        <v>21060</v>
      </c>
    </row>
    <row r="20" spans="1:14" s="20" customFormat="1" ht="12.75">
      <c r="A20" s="112">
        <v>22140120612604</v>
      </c>
      <c r="B20" s="15" t="s">
        <v>54</v>
      </c>
      <c r="C20" s="33">
        <f t="shared" si="0"/>
        <v>14590.289999999999</v>
      </c>
      <c r="D20" s="33"/>
      <c r="E20" s="33">
        <v>1535.82</v>
      </c>
      <c r="F20" s="33">
        <v>13054.47</v>
      </c>
      <c r="G20" s="33">
        <v>0</v>
      </c>
      <c r="H20" s="33">
        <v>767.91</v>
      </c>
      <c r="I20" s="33">
        <f t="shared" si="2"/>
        <v>13054.47</v>
      </c>
      <c r="J20" s="33">
        <f t="shared" si="3"/>
        <v>1535.82</v>
      </c>
      <c r="K20" s="43">
        <v>42424</v>
      </c>
      <c r="L20" s="76" t="s">
        <v>85</v>
      </c>
      <c r="M20" s="61">
        <v>42419</v>
      </c>
      <c r="N20" s="33">
        <f t="shared" si="1"/>
        <v>15358.199999999999</v>
      </c>
    </row>
    <row r="21" spans="1:14" s="20" customFormat="1" ht="12.75">
      <c r="A21" s="112">
        <v>22140120496603</v>
      </c>
      <c r="B21" s="15" t="s">
        <v>86</v>
      </c>
      <c r="C21" s="33">
        <f t="shared" si="0"/>
        <v>36712.520000000004</v>
      </c>
      <c r="D21" s="33"/>
      <c r="E21" s="33">
        <v>3864.47</v>
      </c>
      <c r="F21" s="33">
        <v>32848.05</v>
      </c>
      <c r="G21" s="33">
        <v>0</v>
      </c>
      <c r="H21" s="33">
        <v>1932.24</v>
      </c>
      <c r="I21" s="33">
        <f t="shared" si="2"/>
        <v>32848.05</v>
      </c>
      <c r="J21" s="33">
        <f t="shared" si="3"/>
        <v>3864.47</v>
      </c>
      <c r="K21" s="43">
        <v>42429</v>
      </c>
      <c r="L21" s="76" t="s">
        <v>85</v>
      </c>
      <c r="M21" s="61">
        <v>42419</v>
      </c>
      <c r="N21" s="33">
        <f t="shared" si="1"/>
        <v>38644.76</v>
      </c>
    </row>
    <row r="22" spans="1:14" s="20" customFormat="1" ht="12.75">
      <c r="A22" s="112">
        <v>22140120611601</v>
      </c>
      <c r="B22" s="15" t="s">
        <v>54</v>
      </c>
      <c r="C22" s="33">
        <f t="shared" si="0"/>
        <v>14725</v>
      </c>
      <c r="D22" s="33"/>
      <c r="E22" s="33">
        <v>1550</v>
      </c>
      <c r="F22" s="33">
        <v>13175</v>
      </c>
      <c r="G22" s="33">
        <v>0</v>
      </c>
      <c r="H22" s="33">
        <v>775</v>
      </c>
      <c r="I22" s="33">
        <f t="shared" si="2"/>
        <v>13175</v>
      </c>
      <c r="J22" s="33">
        <f t="shared" si="3"/>
        <v>1550</v>
      </c>
      <c r="K22" s="43">
        <v>42424</v>
      </c>
      <c r="L22" s="76" t="s">
        <v>85</v>
      </c>
      <c r="M22" s="61">
        <v>42419</v>
      </c>
      <c r="N22" s="33">
        <f t="shared" si="1"/>
        <v>15500</v>
      </c>
    </row>
    <row r="23" spans="1:14" s="20" customFormat="1" ht="12.75">
      <c r="A23" s="112">
        <v>22140120657603</v>
      </c>
      <c r="B23" s="15" t="s">
        <v>58</v>
      </c>
      <c r="C23" s="33">
        <f t="shared" si="0"/>
        <v>2736</v>
      </c>
      <c r="D23" s="33"/>
      <c r="E23" s="33">
        <v>288</v>
      </c>
      <c r="F23" s="33">
        <v>2448</v>
      </c>
      <c r="G23" s="33">
        <v>0</v>
      </c>
      <c r="H23" s="33">
        <v>144</v>
      </c>
      <c r="I23" s="33">
        <f t="shared" si="2"/>
        <v>2448</v>
      </c>
      <c r="J23" s="33">
        <f t="shared" si="3"/>
        <v>288</v>
      </c>
      <c r="K23" s="43">
        <v>42424</v>
      </c>
      <c r="L23" s="76" t="s">
        <v>85</v>
      </c>
      <c r="M23" s="61">
        <v>42419</v>
      </c>
      <c r="N23" s="33">
        <f t="shared" si="1"/>
        <v>2880</v>
      </c>
    </row>
    <row r="24" spans="1:14" s="20" customFormat="1" ht="12.75">
      <c r="A24" s="112">
        <v>22140120622603</v>
      </c>
      <c r="B24" s="15" t="s">
        <v>65</v>
      </c>
      <c r="C24" s="33">
        <f t="shared" si="0"/>
        <v>42892.5</v>
      </c>
      <c r="D24" s="33"/>
      <c r="E24" s="33">
        <v>4515</v>
      </c>
      <c r="F24" s="33">
        <v>38377.5</v>
      </c>
      <c r="G24" s="33">
        <v>0</v>
      </c>
      <c r="H24" s="33">
        <v>2257.5</v>
      </c>
      <c r="I24" s="33">
        <f t="shared" si="2"/>
        <v>38377.5</v>
      </c>
      <c r="J24" s="33">
        <f t="shared" si="3"/>
        <v>4515</v>
      </c>
      <c r="K24" s="43">
        <v>42424</v>
      </c>
      <c r="L24" s="76" t="s">
        <v>85</v>
      </c>
      <c r="M24" s="61">
        <v>42419</v>
      </c>
      <c r="N24" s="33">
        <f t="shared" si="1"/>
        <v>45150</v>
      </c>
    </row>
    <row r="25" spans="1:14" s="20" customFormat="1" ht="12.75">
      <c r="A25" s="112">
        <v>22140120712604</v>
      </c>
      <c r="B25" s="15" t="s">
        <v>87</v>
      </c>
      <c r="C25" s="33">
        <f t="shared" si="0"/>
        <v>22222.51</v>
      </c>
      <c r="D25" s="33"/>
      <c r="E25" s="33">
        <v>2339.23</v>
      </c>
      <c r="F25" s="33">
        <v>19883.28</v>
      </c>
      <c r="G25" s="33">
        <v>0</v>
      </c>
      <c r="H25" s="33">
        <v>1169.6</v>
      </c>
      <c r="I25" s="33">
        <f t="shared" si="2"/>
        <v>19883.28</v>
      </c>
      <c r="J25" s="33">
        <f t="shared" si="3"/>
        <v>2339.23</v>
      </c>
      <c r="K25" s="43">
        <v>42429</v>
      </c>
      <c r="L25" s="76" t="s">
        <v>85</v>
      </c>
      <c r="M25" s="61">
        <v>42419</v>
      </c>
      <c r="N25" s="33">
        <f t="shared" si="1"/>
        <v>23392.109999999997</v>
      </c>
    </row>
    <row r="26" spans="1:14" s="20" customFormat="1" ht="12.75">
      <c r="A26" s="112">
        <v>22140120307605</v>
      </c>
      <c r="B26" s="15" t="s">
        <v>88</v>
      </c>
      <c r="C26" s="33">
        <f t="shared" si="0"/>
        <v>92093.21</v>
      </c>
      <c r="D26" s="33"/>
      <c r="E26" s="33">
        <v>9694.02</v>
      </c>
      <c r="F26" s="33">
        <v>82399.19</v>
      </c>
      <c r="G26" s="33">
        <v>0</v>
      </c>
      <c r="H26" s="33">
        <v>4847.01</v>
      </c>
      <c r="I26" s="33">
        <f t="shared" si="2"/>
        <v>82399.19</v>
      </c>
      <c r="J26" s="33">
        <f t="shared" si="3"/>
        <v>9694.02</v>
      </c>
      <c r="K26" s="43">
        <v>42429</v>
      </c>
      <c r="L26" s="76" t="s">
        <v>85</v>
      </c>
      <c r="M26" s="61">
        <v>42419</v>
      </c>
      <c r="N26" s="33">
        <f t="shared" si="1"/>
        <v>96940.22</v>
      </c>
    </row>
    <row r="27" spans="1:14" s="20" customFormat="1" ht="12.75">
      <c r="A27" s="112">
        <v>22140120672605</v>
      </c>
      <c r="B27" s="15" t="s">
        <v>95</v>
      </c>
      <c r="C27" s="33">
        <f t="shared" si="0"/>
        <v>115988.8</v>
      </c>
      <c r="D27" s="33"/>
      <c r="E27" s="33">
        <v>12209.35</v>
      </c>
      <c r="F27" s="33">
        <v>103779.45</v>
      </c>
      <c r="G27" s="33">
        <v>0</v>
      </c>
      <c r="H27" s="33">
        <v>6104.68</v>
      </c>
      <c r="I27" s="33">
        <f t="shared" si="2"/>
        <v>103779.45</v>
      </c>
      <c r="J27" s="33">
        <f t="shared" si="3"/>
        <v>12209.35</v>
      </c>
      <c r="K27" s="43">
        <v>42429</v>
      </c>
      <c r="L27" s="76" t="s">
        <v>85</v>
      </c>
      <c r="M27" s="61">
        <v>42419</v>
      </c>
      <c r="N27" s="33">
        <f t="shared" si="1"/>
        <v>122093.48000000001</v>
      </c>
    </row>
    <row r="28" spans="1:14" s="20" customFormat="1" ht="12.75">
      <c r="A28" s="112">
        <v>22140120690603</v>
      </c>
      <c r="B28" s="15" t="s">
        <v>61</v>
      </c>
      <c r="C28" s="33">
        <f t="shared" si="0"/>
        <v>8362.58</v>
      </c>
      <c r="D28" s="33"/>
      <c r="E28" s="33">
        <v>880.27</v>
      </c>
      <c r="F28" s="33">
        <v>7482.31</v>
      </c>
      <c r="G28" s="33">
        <v>0</v>
      </c>
      <c r="H28" s="33">
        <v>440.14</v>
      </c>
      <c r="I28" s="33">
        <f t="shared" si="2"/>
        <v>7482.31</v>
      </c>
      <c r="J28" s="33">
        <f t="shared" si="3"/>
        <v>880.27</v>
      </c>
      <c r="K28" s="43">
        <v>42429</v>
      </c>
      <c r="L28" s="76" t="s">
        <v>85</v>
      </c>
      <c r="M28" s="61">
        <v>42419</v>
      </c>
      <c r="N28" s="33">
        <f t="shared" si="1"/>
        <v>8802.72</v>
      </c>
    </row>
    <row r="29" spans="1:14" s="20" customFormat="1" ht="12.75">
      <c r="A29" s="112">
        <v>22140120692603</v>
      </c>
      <c r="B29" s="15" t="s">
        <v>97</v>
      </c>
      <c r="C29" s="33">
        <f t="shared" si="0"/>
        <v>66799.23000000001</v>
      </c>
      <c r="D29" s="33"/>
      <c r="E29" s="33">
        <v>7031.5</v>
      </c>
      <c r="F29" s="33">
        <v>59767.73</v>
      </c>
      <c r="G29" s="33">
        <v>0</v>
      </c>
      <c r="H29" s="33">
        <v>3515.75</v>
      </c>
      <c r="I29" s="33">
        <f t="shared" si="2"/>
        <v>59767.73</v>
      </c>
      <c r="J29" s="33">
        <f t="shared" si="3"/>
        <v>7031.5</v>
      </c>
      <c r="K29" s="43">
        <v>42429</v>
      </c>
      <c r="L29" s="76" t="s">
        <v>85</v>
      </c>
      <c r="M29" s="61">
        <v>42419</v>
      </c>
      <c r="N29" s="33">
        <f t="shared" si="1"/>
        <v>70314.98000000001</v>
      </c>
    </row>
    <row r="30" spans="1:14" s="20" customFormat="1" ht="12.75">
      <c r="A30" s="112">
        <v>22140120686611</v>
      </c>
      <c r="B30" s="15" t="s">
        <v>98</v>
      </c>
      <c r="C30" s="33">
        <f t="shared" si="0"/>
        <v>120590.4</v>
      </c>
      <c r="D30" s="33"/>
      <c r="E30" s="33">
        <v>12693.73</v>
      </c>
      <c r="F30" s="33">
        <v>107896.67</v>
      </c>
      <c r="G30" s="33">
        <v>0</v>
      </c>
      <c r="H30" s="33">
        <v>6346.86</v>
      </c>
      <c r="I30" s="33">
        <f t="shared" si="2"/>
        <v>107896.67</v>
      </c>
      <c r="J30" s="33">
        <f t="shared" si="3"/>
        <v>12693.73</v>
      </c>
      <c r="K30" s="43">
        <v>42429</v>
      </c>
      <c r="L30" s="76" t="s">
        <v>85</v>
      </c>
      <c r="M30" s="61">
        <v>42419</v>
      </c>
      <c r="N30" s="33">
        <f t="shared" si="1"/>
        <v>126937.26</v>
      </c>
    </row>
    <row r="31" spans="1:14" s="20" customFormat="1" ht="12.75">
      <c r="A31" s="112">
        <v>22140120613303</v>
      </c>
      <c r="B31" s="15" t="s">
        <v>54</v>
      </c>
      <c r="C31" s="33">
        <f t="shared" si="0"/>
        <v>5771.72</v>
      </c>
      <c r="D31" s="33"/>
      <c r="E31" s="33">
        <v>607.55</v>
      </c>
      <c r="F31" s="33">
        <v>5164.17</v>
      </c>
      <c r="G31" s="33">
        <v>0</v>
      </c>
      <c r="H31" s="33">
        <v>303.78</v>
      </c>
      <c r="I31" s="33">
        <f t="shared" si="2"/>
        <v>5164.17</v>
      </c>
      <c r="J31" s="33">
        <f t="shared" si="3"/>
        <v>607.55</v>
      </c>
      <c r="K31" s="43">
        <v>42424</v>
      </c>
      <c r="L31" s="76" t="s">
        <v>85</v>
      </c>
      <c r="M31" s="61">
        <v>42419</v>
      </c>
      <c r="N31" s="33">
        <f t="shared" si="1"/>
        <v>6075.5</v>
      </c>
    </row>
    <row r="32" spans="1:14" s="20" customFormat="1" ht="12.75">
      <c r="A32" s="112">
        <v>22140120663603</v>
      </c>
      <c r="B32" s="15" t="s">
        <v>58</v>
      </c>
      <c r="C32" s="33">
        <f t="shared" si="0"/>
        <v>3889.68</v>
      </c>
      <c r="D32" s="33"/>
      <c r="E32" s="33">
        <v>409.44</v>
      </c>
      <c r="F32" s="33">
        <v>3480.24</v>
      </c>
      <c r="G32" s="33">
        <v>0</v>
      </c>
      <c r="H32" s="33">
        <v>204.72</v>
      </c>
      <c r="I32" s="33">
        <f t="shared" si="2"/>
        <v>3480.24</v>
      </c>
      <c r="J32" s="33">
        <f t="shared" si="3"/>
        <v>409.44</v>
      </c>
      <c r="K32" s="43">
        <v>42424</v>
      </c>
      <c r="L32" s="76" t="s">
        <v>85</v>
      </c>
      <c r="M32" s="61">
        <v>42419</v>
      </c>
      <c r="N32" s="33">
        <f t="shared" si="1"/>
        <v>4094.3999999999996</v>
      </c>
    </row>
    <row r="33" spans="1:14" s="78" customFormat="1" ht="12.75">
      <c r="A33" s="108" t="s">
        <v>20</v>
      </c>
      <c r="B33" s="7"/>
      <c r="C33" s="10">
        <f aca="true" t="shared" si="4" ref="C33:H33">SUM(C10:C32)</f>
        <v>852877.4800000001</v>
      </c>
      <c r="D33" s="10">
        <f t="shared" si="4"/>
        <v>0</v>
      </c>
      <c r="E33" s="10">
        <f t="shared" si="4"/>
        <v>71943.99</v>
      </c>
      <c r="F33" s="10">
        <f t="shared" si="4"/>
        <v>763100.8800000001</v>
      </c>
      <c r="G33" s="10">
        <f t="shared" si="4"/>
        <v>17832.61</v>
      </c>
      <c r="H33" s="10">
        <f t="shared" si="4"/>
        <v>44888.32</v>
      </c>
      <c r="I33" s="10">
        <f t="shared" si="2"/>
        <v>763100.8800000001</v>
      </c>
      <c r="J33" s="10">
        <f t="shared" si="3"/>
        <v>89776.6</v>
      </c>
      <c r="K33" s="113"/>
      <c r="L33" s="65"/>
      <c r="M33" s="52"/>
      <c r="N33" s="117">
        <f>SUM(N10:N32)</f>
        <v>897765.7999999999</v>
      </c>
    </row>
    <row r="34" spans="1:14" s="20" customFormat="1" ht="12.75">
      <c r="A34" s="39" t="s">
        <v>37</v>
      </c>
      <c r="B34" s="40"/>
      <c r="C34" s="41">
        <f aca="true" t="shared" si="5" ref="C34:H34">SUM(C33)</f>
        <v>852877.4800000001</v>
      </c>
      <c r="D34" s="41">
        <f t="shared" si="5"/>
        <v>0</v>
      </c>
      <c r="E34" s="41">
        <f t="shared" si="5"/>
        <v>71943.99</v>
      </c>
      <c r="F34" s="41">
        <f t="shared" si="5"/>
        <v>763100.8800000001</v>
      </c>
      <c r="G34" s="41">
        <f t="shared" si="5"/>
        <v>17832.61</v>
      </c>
      <c r="H34" s="41">
        <f t="shared" si="5"/>
        <v>44888.32</v>
      </c>
      <c r="I34" s="41">
        <f t="shared" si="2"/>
        <v>763100.8800000001</v>
      </c>
      <c r="J34" s="41">
        <f t="shared" si="3"/>
        <v>89776.6</v>
      </c>
      <c r="K34" s="42"/>
      <c r="L34" s="67"/>
      <c r="M34" s="50"/>
      <c r="N34" s="41">
        <f>SUM(N33)</f>
        <v>897765.7999999999</v>
      </c>
    </row>
    <row r="35" spans="1:14" s="20" customFormat="1" ht="17.25" customHeight="1">
      <c r="A35" s="109" t="s">
        <v>16</v>
      </c>
      <c r="B35" s="109"/>
      <c r="C35" s="110"/>
      <c r="D35" s="110"/>
      <c r="E35" s="110"/>
      <c r="F35" s="110"/>
      <c r="G35" s="110"/>
      <c r="H35" s="110"/>
      <c r="I35" s="110">
        <f t="shared" si="2"/>
        <v>0</v>
      </c>
      <c r="J35" s="110">
        <f t="shared" si="3"/>
        <v>0</v>
      </c>
      <c r="K35" s="111"/>
      <c r="L35" s="139"/>
      <c r="M35" s="141"/>
      <c r="N35" s="157"/>
    </row>
    <row r="36" spans="1:14" s="20" customFormat="1" ht="12.75">
      <c r="A36" s="112">
        <v>22140120715604</v>
      </c>
      <c r="B36" s="15" t="s">
        <v>104</v>
      </c>
      <c r="C36" s="33">
        <f>SUM(D36:G36)</f>
        <v>13524.439999999999</v>
      </c>
      <c r="D36" s="33"/>
      <c r="E36" s="33">
        <v>1423.63</v>
      </c>
      <c r="F36" s="33">
        <v>12100.81</v>
      </c>
      <c r="G36" s="33">
        <v>0</v>
      </c>
      <c r="H36" s="33">
        <v>711.82</v>
      </c>
      <c r="I36" s="33">
        <f t="shared" si="2"/>
        <v>12100.81</v>
      </c>
      <c r="J36" s="33">
        <f t="shared" si="3"/>
        <v>1423.63</v>
      </c>
      <c r="K36" s="43">
        <v>42446</v>
      </c>
      <c r="L36" s="76" t="s">
        <v>103</v>
      </c>
      <c r="M36" s="61">
        <v>42438</v>
      </c>
      <c r="N36" s="33">
        <f>SUM(C36,H36)</f>
        <v>14236.259999999998</v>
      </c>
    </row>
    <row r="37" spans="1:14" s="20" customFormat="1" ht="12.75">
      <c r="A37" s="112">
        <v>22140120670605</v>
      </c>
      <c r="B37" s="15" t="s">
        <v>106</v>
      </c>
      <c r="C37" s="33">
        <f aca="true" t="shared" si="6" ref="C37:C50">SUM(D37:G37)</f>
        <v>86734.2</v>
      </c>
      <c r="D37" s="33"/>
      <c r="E37" s="33">
        <v>9129.92</v>
      </c>
      <c r="F37" s="33">
        <v>77604.28</v>
      </c>
      <c r="G37" s="33">
        <v>0</v>
      </c>
      <c r="H37" s="33">
        <v>4564.96</v>
      </c>
      <c r="I37" s="33">
        <f t="shared" si="2"/>
        <v>77604.28</v>
      </c>
      <c r="J37" s="33">
        <f t="shared" si="3"/>
        <v>9129.92</v>
      </c>
      <c r="K37" s="43">
        <v>42446</v>
      </c>
      <c r="L37" s="76" t="s">
        <v>103</v>
      </c>
      <c r="M37" s="61">
        <v>42438</v>
      </c>
      <c r="N37" s="33">
        <f aca="true" t="shared" si="7" ref="N37:N50">SUM(C37,H37)</f>
        <v>91299.16</v>
      </c>
    </row>
    <row r="38" spans="1:14" s="20" customFormat="1" ht="12.75">
      <c r="A38" s="112">
        <v>22140120628601</v>
      </c>
      <c r="B38" s="15" t="s">
        <v>57</v>
      </c>
      <c r="C38" s="33">
        <f t="shared" si="6"/>
        <v>179949</v>
      </c>
      <c r="D38" s="33"/>
      <c r="E38" s="33">
        <v>18942.01</v>
      </c>
      <c r="F38" s="33">
        <v>161006.99</v>
      </c>
      <c r="G38" s="33">
        <v>0</v>
      </c>
      <c r="H38" s="33">
        <v>9471</v>
      </c>
      <c r="I38" s="33">
        <f t="shared" si="2"/>
        <v>161006.99</v>
      </c>
      <c r="J38" s="33">
        <f t="shared" si="3"/>
        <v>18942.01</v>
      </c>
      <c r="K38" s="43">
        <v>42443</v>
      </c>
      <c r="L38" s="76" t="s">
        <v>103</v>
      </c>
      <c r="M38" s="61">
        <v>42438</v>
      </c>
      <c r="N38" s="33">
        <f t="shared" si="7"/>
        <v>189420</v>
      </c>
    </row>
    <row r="39" spans="1:14" s="20" customFormat="1" ht="12.75">
      <c r="A39" s="112">
        <v>22140120666603</v>
      </c>
      <c r="B39" s="15" t="s">
        <v>58</v>
      </c>
      <c r="C39" s="33">
        <f t="shared" si="6"/>
        <v>10260</v>
      </c>
      <c r="D39" s="33"/>
      <c r="E39" s="33">
        <v>1080</v>
      </c>
      <c r="F39" s="33">
        <v>9180</v>
      </c>
      <c r="G39" s="33">
        <v>0</v>
      </c>
      <c r="H39" s="33">
        <v>540</v>
      </c>
      <c r="I39" s="33">
        <f t="shared" si="2"/>
        <v>9180</v>
      </c>
      <c r="J39" s="33">
        <f t="shared" si="3"/>
        <v>1080</v>
      </c>
      <c r="K39" s="43">
        <v>42443</v>
      </c>
      <c r="L39" s="76" t="s">
        <v>103</v>
      </c>
      <c r="M39" s="61">
        <v>42438</v>
      </c>
      <c r="N39" s="33">
        <f t="shared" si="7"/>
        <v>10800</v>
      </c>
    </row>
    <row r="40" spans="1:14" s="20" customFormat="1" ht="12.75">
      <c r="A40" s="112">
        <v>22140120655603</v>
      </c>
      <c r="B40" s="15" t="s">
        <v>58</v>
      </c>
      <c r="C40" s="33">
        <f t="shared" si="6"/>
        <v>4309.2</v>
      </c>
      <c r="D40" s="33"/>
      <c r="E40" s="33">
        <v>453.6</v>
      </c>
      <c r="F40" s="33">
        <v>3855.6</v>
      </c>
      <c r="G40" s="33">
        <v>0</v>
      </c>
      <c r="H40" s="33">
        <v>226.8</v>
      </c>
      <c r="I40" s="33">
        <f t="shared" si="2"/>
        <v>3855.6</v>
      </c>
      <c r="J40" s="33">
        <f t="shared" si="3"/>
        <v>453.6</v>
      </c>
      <c r="K40" s="43">
        <v>42443</v>
      </c>
      <c r="L40" s="76" t="s">
        <v>103</v>
      </c>
      <c r="M40" s="61">
        <v>42438</v>
      </c>
      <c r="N40" s="33">
        <f t="shared" si="7"/>
        <v>4536</v>
      </c>
    </row>
    <row r="41" spans="1:14" s="20" customFormat="1" ht="12.75">
      <c r="A41" s="112">
        <v>22140120699606</v>
      </c>
      <c r="B41" s="15" t="s">
        <v>118</v>
      </c>
      <c r="C41" s="33">
        <f t="shared" si="6"/>
        <v>127096.87999999999</v>
      </c>
      <c r="D41" s="33"/>
      <c r="E41" s="33">
        <v>13378.62</v>
      </c>
      <c r="F41" s="33">
        <v>113718.26</v>
      </c>
      <c r="G41" s="33">
        <v>0</v>
      </c>
      <c r="H41" s="33">
        <v>6689.31</v>
      </c>
      <c r="I41" s="33">
        <f t="shared" si="2"/>
        <v>113718.26</v>
      </c>
      <c r="J41" s="33">
        <f t="shared" si="3"/>
        <v>13378.62</v>
      </c>
      <c r="K41" s="43">
        <v>42446</v>
      </c>
      <c r="L41" s="76" t="s">
        <v>103</v>
      </c>
      <c r="M41" s="61">
        <v>42438</v>
      </c>
      <c r="N41" s="33">
        <f t="shared" si="7"/>
        <v>133786.19</v>
      </c>
    </row>
    <row r="42" spans="1:14" s="20" customFormat="1" ht="12.75">
      <c r="A42" s="112">
        <v>22140120711608</v>
      </c>
      <c r="B42" s="15" t="s">
        <v>119</v>
      </c>
      <c r="C42" s="33">
        <f t="shared" si="6"/>
        <v>53436.36</v>
      </c>
      <c r="D42" s="33"/>
      <c r="E42" s="33">
        <v>5624.88</v>
      </c>
      <c r="F42" s="33">
        <v>47811.48</v>
      </c>
      <c r="G42" s="33">
        <v>0</v>
      </c>
      <c r="H42" s="33">
        <v>2812.44</v>
      </c>
      <c r="I42" s="33">
        <f t="shared" si="2"/>
        <v>47811.48</v>
      </c>
      <c r="J42" s="33">
        <f t="shared" si="3"/>
        <v>5624.88</v>
      </c>
      <c r="K42" s="43">
        <v>42446</v>
      </c>
      <c r="L42" s="76" t="s">
        <v>103</v>
      </c>
      <c r="M42" s="61">
        <v>42438</v>
      </c>
      <c r="N42" s="33">
        <f t="shared" si="7"/>
        <v>56248.8</v>
      </c>
    </row>
    <row r="43" spans="1:14" s="20" customFormat="1" ht="12.75">
      <c r="A43" s="112">
        <v>22140120630601</v>
      </c>
      <c r="B43" s="15" t="s">
        <v>57</v>
      </c>
      <c r="C43" s="33">
        <f t="shared" si="6"/>
        <v>51305.7</v>
      </c>
      <c r="D43" s="33"/>
      <c r="E43" s="33">
        <v>5400.6</v>
      </c>
      <c r="F43" s="33">
        <v>45905.1</v>
      </c>
      <c r="G43" s="33">
        <v>0</v>
      </c>
      <c r="H43" s="33">
        <v>2700.3</v>
      </c>
      <c r="I43" s="33">
        <f t="shared" si="2"/>
        <v>45905.1</v>
      </c>
      <c r="J43" s="33">
        <f t="shared" si="3"/>
        <v>5400.6</v>
      </c>
      <c r="K43" s="43">
        <v>42443</v>
      </c>
      <c r="L43" s="76" t="s">
        <v>103</v>
      </c>
      <c r="M43" s="61">
        <v>42438</v>
      </c>
      <c r="N43" s="33">
        <f t="shared" si="7"/>
        <v>54006</v>
      </c>
    </row>
    <row r="44" spans="1:14" s="20" customFormat="1" ht="12.75">
      <c r="A44" s="112">
        <v>22140120718605</v>
      </c>
      <c r="B44" s="15" t="s">
        <v>121</v>
      </c>
      <c r="C44" s="33">
        <f t="shared" si="6"/>
        <v>5266.700000000001</v>
      </c>
      <c r="D44" s="33"/>
      <c r="E44" s="33">
        <v>554.39</v>
      </c>
      <c r="F44" s="33">
        <v>4712.31</v>
      </c>
      <c r="G44" s="33">
        <v>0</v>
      </c>
      <c r="H44" s="33">
        <v>277.2</v>
      </c>
      <c r="I44" s="33">
        <f t="shared" si="2"/>
        <v>4712.31</v>
      </c>
      <c r="J44" s="33">
        <f t="shared" si="3"/>
        <v>554.39</v>
      </c>
      <c r="K44" s="43">
        <v>42446</v>
      </c>
      <c r="L44" s="76" t="s">
        <v>103</v>
      </c>
      <c r="M44" s="61">
        <v>42438</v>
      </c>
      <c r="N44" s="33">
        <f t="shared" si="7"/>
        <v>5543.900000000001</v>
      </c>
    </row>
    <row r="45" spans="1:14" s="20" customFormat="1" ht="12.75">
      <c r="A45" s="112">
        <v>22140120629602</v>
      </c>
      <c r="B45" s="15" t="s">
        <v>57</v>
      </c>
      <c r="C45" s="33">
        <f t="shared" si="6"/>
        <v>14915</v>
      </c>
      <c r="D45" s="33"/>
      <c r="E45" s="33">
        <v>1570</v>
      </c>
      <c r="F45" s="33">
        <v>13345</v>
      </c>
      <c r="G45" s="33">
        <v>0</v>
      </c>
      <c r="H45" s="33">
        <v>785</v>
      </c>
      <c r="I45" s="33">
        <f t="shared" si="2"/>
        <v>13345</v>
      </c>
      <c r="J45" s="33">
        <f t="shared" si="3"/>
        <v>1570</v>
      </c>
      <c r="K45" s="43">
        <v>42443</v>
      </c>
      <c r="L45" s="76" t="s">
        <v>103</v>
      </c>
      <c r="M45" s="61">
        <v>42438</v>
      </c>
      <c r="N45" s="33">
        <f t="shared" si="7"/>
        <v>15700</v>
      </c>
    </row>
    <row r="46" spans="1:14" s="20" customFormat="1" ht="12.75">
      <c r="A46" s="112">
        <v>22140120624601</v>
      </c>
      <c r="B46" s="15" t="s">
        <v>57</v>
      </c>
      <c r="C46" s="33">
        <f t="shared" si="6"/>
        <v>43320</v>
      </c>
      <c r="D46" s="33"/>
      <c r="E46" s="33">
        <v>4560</v>
      </c>
      <c r="F46" s="33">
        <v>38760</v>
      </c>
      <c r="G46" s="33">
        <v>0</v>
      </c>
      <c r="H46" s="33">
        <v>2280</v>
      </c>
      <c r="I46" s="33">
        <f t="shared" si="2"/>
        <v>38760</v>
      </c>
      <c r="J46" s="33">
        <f t="shared" si="3"/>
        <v>4560</v>
      </c>
      <c r="K46" s="43">
        <v>42443</v>
      </c>
      <c r="L46" s="76" t="s">
        <v>103</v>
      </c>
      <c r="M46" s="61">
        <v>42438</v>
      </c>
      <c r="N46" s="33">
        <f t="shared" si="7"/>
        <v>45600</v>
      </c>
    </row>
    <row r="47" spans="1:14" s="20" customFormat="1" ht="12.75">
      <c r="A47" s="112">
        <v>22140120632602</v>
      </c>
      <c r="B47" s="15" t="s">
        <v>57</v>
      </c>
      <c r="C47" s="33">
        <f t="shared" si="6"/>
        <v>21755</v>
      </c>
      <c r="D47" s="33"/>
      <c r="E47" s="33">
        <v>2290</v>
      </c>
      <c r="F47" s="33">
        <v>19465</v>
      </c>
      <c r="G47" s="33">
        <v>0</v>
      </c>
      <c r="H47" s="33">
        <v>1145</v>
      </c>
      <c r="I47" s="33">
        <f t="shared" si="2"/>
        <v>19465</v>
      </c>
      <c r="J47" s="33">
        <f t="shared" si="3"/>
        <v>2290</v>
      </c>
      <c r="K47" s="43">
        <v>42443</v>
      </c>
      <c r="L47" s="76" t="s">
        <v>103</v>
      </c>
      <c r="M47" s="61">
        <v>42438</v>
      </c>
      <c r="N47" s="33">
        <f t="shared" si="7"/>
        <v>22900</v>
      </c>
    </row>
    <row r="48" spans="1:14" s="20" customFormat="1" ht="12.75">
      <c r="A48" s="112">
        <v>22140120633601</v>
      </c>
      <c r="B48" s="15" t="s">
        <v>57</v>
      </c>
      <c r="C48" s="33">
        <f t="shared" si="6"/>
        <v>67681.8</v>
      </c>
      <c r="D48" s="33"/>
      <c r="E48" s="33">
        <v>7124.4</v>
      </c>
      <c r="F48" s="33">
        <v>60557.4</v>
      </c>
      <c r="G48" s="33">
        <v>0</v>
      </c>
      <c r="H48" s="33">
        <v>3562.2</v>
      </c>
      <c r="I48" s="33">
        <f t="shared" si="2"/>
        <v>60557.4</v>
      </c>
      <c r="J48" s="33">
        <f t="shared" si="3"/>
        <v>7124.4</v>
      </c>
      <c r="K48" s="43">
        <v>42443</v>
      </c>
      <c r="L48" s="76" t="s">
        <v>103</v>
      </c>
      <c r="M48" s="61">
        <v>42438</v>
      </c>
      <c r="N48" s="33">
        <f t="shared" si="7"/>
        <v>71244</v>
      </c>
    </row>
    <row r="49" spans="1:14" s="20" customFormat="1" ht="12.75">
      <c r="A49" s="112">
        <v>22140120623601</v>
      </c>
      <c r="B49" s="15" t="s">
        <v>57</v>
      </c>
      <c r="C49" s="33">
        <f t="shared" si="6"/>
        <v>248459.58000000002</v>
      </c>
      <c r="D49" s="33"/>
      <c r="E49" s="33">
        <v>26153.64</v>
      </c>
      <c r="F49" s="33">
        <v>222305.94</v>
      </c>
      <c r="G49" s="33">
        <v>0</v>
      </c>
      <c r="H49" s="33">
        <v>13076.82</v>
      </c>
      <c r="I49" s="33">
        <f t="shared" si="2"/>
        <v>222305.94</v>
      </c>
      <c r="J49" s="33">
        <f t="shared" si="3"/>
        <v>26153.64</v>
      </c>
      <c r="K49" s="43">
        <v>42446</v>
      </c>
      <c r="L49" s="76" t="s">
        <v>103</v>
      </c>
      <c r="M49" s="61">
        <v>42438</v>
      </c>
      <c r="N49" s="33">
        <f t="shared" si="7"/>
        <v>261536.40000000002</v>
      </c>
    </row>
    <row r="50" spans="1:14" s="20" customFormat="1" ht="12.75">
      <c r="A50" s="142">
        <v>22140120722603</v>
      </c>
      <c r="B50" s="208" t="s">
        <v>127</v>
      </c>
      <c r="C50" s="33">
        <f t="shared" si="6"/>
        <v>28077.86</v>
      </c>
      <c r="D50" s="33"/>
      <c r="E50" s="33">
        <v>2955.57</v>
      </c>
      <c r="F50" s="33">
        <v>25122.29</v>
      </c>
      <c r="G50" s="33">
        <v>0</v>
      </c>
      <c r="H50" s="33">
        <v>1477.77</v>
      </c>
      <c r="I50" s="33">
        <f t="shared" si="2"/>
        <v>25122.29</v>
      </c>
      <c r="J50" s="33">
        <f t="shared" si="3"/>
        <v>2955.57</v>
      </c>
      <c r="K50" s="45">
        <v>42446</v>
      </c>
      <c r="L50" s="76" t="s">
        <v>103</v>
      </c>
      <c r="M50" s="61">
        <v>42438</v>
      </c>
      <c r="N50" s="33">
        <f t="shared" si="7"/>
        <v>29555.63</v>
      </c>
    </row>
    <row r="51" spans="1:14" s="78" customFormat="1" ht="12.75">
      <c r="A51" s="108" t="s">
        <v>11</v>
      </c>
      <c r="B51" s="7"/>
      <c r="C51" s="10">
        <f aca="true" t="shared" si="8" ref="C51:H51">SUM(C36:C50)</f>
        <v>956091.7200000001</v>
      </c>
      <c r="D51" s="10">
        <f t="shared" si="8"/>
        <v>0</v>
      </c>
      <c r="E51" s="10">
        <f t="shared" si="8"/>
        <v>100641.26</v>
      </c>
      <c r="F51" s="10">
        <f t="shared" si="8"/>
        <v>855450.46</v>
      </c>
      <c r="G51" s="10">
        <f t="shared" si="8"/>
        <v>0</v>
      </c>
      <c r="H51" s="10">
        <f t="shared" si="8"/>
        <v>50320.619999999995</v>
      </c>
      <c r="I51" s="10">
        <f t="shared" si="2"/>
        <v>855450.46</v>
      </c>
      <c r="J51" s="10">
        <f t="shared" si="3"/>
        <v>100641.26</v>
      </c>
      <c r="K51" s="113"/>
      <c r="L51" s="65"/>
      <c r="M51" s="52"/>
      <c r="N51" s="117">
        <f>SUM(N36:N50)</f>
        <v>1006412.34</v>
      </c>
    </row>
    <row r="52" spans="1:14" s="20" customFormat="1" ht="12.75">
      <c r="A52" s="39" t="s">
        <v>111</v>
      </c>
      <c r="B52" s="40"/>
      <c r="C52" s="41">
        <f aca="true" t="shared" si="9" ref="C52:H52">SUM(C51)</f>
        <v>956091.7200000001</v>
      </c>
      <c r="D52" s="41">
        <f t="shared" si="9"/>
        <v>0</v>
      </c>
      <c r="E52" s="41">
        <f t="shared" si="9"/>
        <v>100641.26</v>
      </c>
      <c r="F52" s="41">
        <f t="shared" si="9"/>
        <v>855450.46</v>
      </c>
      <c r="G52" s="41">
        <f t="shared" si="9"/>
        <v>0</v>
      </c>
      <c r="H52" s="41">
        <f t="shared" si="9"/>
        <v>50320.619999999995</v>
      </c>
      <c r="I52" s="41">
        <f t="shared" si="2"/>
        <v>855450.46</v>
      </c>
      <c r="J52" s="41">
        <f t="shared" si="3"/>
        <v>100641.26</v>
      </c>
      <c r="K52" s="42"/>
      <c r="L52" s="67"/>
      <c r="M52" s="50"/>
      <c r="N52" s="41">
        <f>SUM(N51)</f>
        <v>1006412.34</v>
      </c>
    </row>
    <row r="53" spans="1:14" ht="12.75">
      <c r="A53" s="22" t="s">
        <v>20</v>
      </c>
      <c r="B53" s="12"/>
      <c r="C53" s="13" t="e">
        <f>SUM(C34,C52,#REF!)</f>
        <v>#REF!</v>
      </c>
      <c r="D53" s="13">
        <f>D52+D34</f>
        <v>0</v>
      </c>
      <c r="E53" s="13">
        <f aca="true" t="shared" si="10" ref="E53:J53">E52+E34</f>
        <v>172585.25</v>
      </c>
      <c r="F53" s="13">
        <f t="shared" si="10"/>
        <v>1618551.34</v>
      </c>
      <c r="G53" s="13">
        <f t="shared" si="10"/>
        <v>17832.61</v>
      </c>
      <c r="H53" s="13">
        <f t="shared" si="10"/>
        <v>95208.94</v>
      </c>
      <c r="I53" s="13">
        <f t="shared" si="10"/>
        <v>1618551.34</v>
      </c>
      <c r="J53" s="13">
        <f t="shared" si="10"/>
        <v>190417.86</v>
      </c>
      <c r="K53" s="51"/>
      <c r="L53" s="12"/>
      <c r="M53" s="12"/>
      <c r="N53" s="156" t="e">
        <f>SUM(N34,N52,#REF!)</f>
        <v>#REF!</v>
      </c>
    </row>
    <row r="54" ht="18.75" customHeight="1"/>
    <row r="55" spans="6:7" ht="12.75" hidden="1">
      <c r="F55" s="30"/>
      <c r="G55" s="30"/>
    </row>
    <row r="56" spans="3:13" ht="12.75" hidden="1">
      <c r="C56" s="25" t="s">
        <v>11</v>
      </c>
      <c r="D56" s="26" t="s">
        <v>17</v>
      </c>
      <c r="E56" s="25" t="s">
        <v>18</v>
      </c>
      <c r="F56" s="23" t="s">
        <v>19</v>
      </c>
      <c r="K56" s="49"/>
      <c r="L56"/>
      <c r="M56"/>
    </row>
    <row r="57" spans="1:14" ht="12.75" hidden="1">
      <c r="A57" s="131"/>
      <c r="B57" s="164"/>
      <c r="C57" s="128" t="e">
        <f>SUM(C53)</f>
        <v>#REF!</v>
      </c>
      <c r="D57" s="128">
        <f>SUM(D53,F53)</f>
        <v>1618551.34</v>
      </c>
      <c r="E57" s="128">
        <f>SUM(E53,G53)</f>
        <v>190417.86</v>
      </c>
      <c r="F57" s="129"/>
      <c r="G57" s="129"/>
      <c r="H57" s="129"/>
      <c r="I57" s="129"/>
      <c r="J57" s="129"/>
      <c r="K57" s="54"/>
      <c r="L57" s="66"/>
      <c r="M57" s="54"/>
      <c r="N57" s="150"/>
    </row>
    <row r="58" spans="2:7" ht="12.75" hidden="1">
      <c r="B58" s="11"/>
      <c r="D58" s="30"/>
      <c r="E58" s="30"/>
      <c r="F58" s="129"/>
      <c r="G58" s="129"/>
    </row>
    <row r="59" spans="2:11" ht="12.75" hidden="1">
      <c r="B59" s="165"/>
      <c r="C59" s="87"/>
      <c r="D59" s="166"/>
      <c r="E59" s="166"/>
      <c r="F59" s="129"/>
      <c r="G59" s="129"/>
      <c r="H59" s="30"/>
      <c r="I59" s="30"/>
      <c r="J59" s="30"/>
      <c r="K59" s="126"/>
    </row>
    <row r="60" spans="2:11" ht="38.25" hidden="1">
      <c r="B60" s="125" t="s">
        <v>36</v>
      </c>
      <c r="C60" s="6">
        <f>SUM(C70)</f>
        <v>0</v>
      </c>
      <c r="D60" s="77">
        <f>SUM(D70)</f>
        <v>1022.53</v>
      </c>
      <c r="E60" s="77">
        <f>SUM(E70)</f>
        <v>120.3</v>
      </c>
      <c r="F60" s="129"/>
      <c r="G60" s="129"/>
      <c r="K60" s="126"/>
    </row>
    <row r="61" spans="1:14" ht="12.75" hidden="1">
      <c r="A61" s="131"/>
      <c r="B61" s="53"/>
      <c r="C61" s="128"/>
      <c r="D61" s="128"/>
      <c r="E61" s="128"/>
      <c r="F61" s="30"/>
      <c r="G61" s="30"/>
      <c r="H61" s="129"/>
      <c r="I61" s="129"/>
      <c r="J61" s="129"/>
      <c r="K61" s="54"/>
      <c r="L61" s="198"/>
      <c r="M61" s="54"/>
      <c r="N61" s="150"/>
    </row>
    <row r="62" spans="1:14" ht="12.75" hidden="1">
      <c r="A62" s="131"/>
      <c r="B62" s="53" t="s">
        <v>46</v>
      </c>
      <c r="C62" s="128" t="e">
        <f>C57-C60</f>
        <v>#REF!</v>
      </c>
      <c r="D62" s="128">
        <f>D57-D60</f>
        <v>1617528.81</v>
      </c>
      <c r="E62" s="128">
        <f>E57-E60</f>
        <v>190297.56</v>
      </c>
      <c r="F62" s="129"/>
      <c r="G62" s="129"/>
      <c r="H62" s="129"/>
      <c r="I62" s="129"/>
      <c r="J62" s="129"/>
      <c r="K62" s="129"/>
      <c r="L62" s="198"/>
      <c r="M62" s="54"/>
      <c r="N62" s="150"/>
    </row>
    <row r="63" spans="1:14" ht="12.75" hidden="1">
      <c r="A63" s="66"/>
      <c r="B63" s="131"/>
      <c r="C63" s="129"/>
      <c r="D63" s="129"/>
      <c r="E63" s="129"/>
      <c r="F63" s="129"/>
      <c r="G63" s="129"/>
      <c r="H63" s="129"/>
      <c r="I63" s="129"/>
      <c r="J63" s="129"/>
      <c r="K63" s="54"/>
      <c r="L63" s="66"/>
      <c r="M63" s="54"/>
      <c r="N63" s="150"/>
    </row>
    <row r="64" spans="2:11" ht="12.75" hidden="1">
      <c r="B64" s="165"/>
      <c r="C64" s="87"/>
      <c r="D64" s="166"/>
      <c r="E64" s="166"/>
      <c r="K64" s="126"/>
    </row>
    <row r="65" spans="1:13" ht="12.75" hidden="1">
      <c r="A65" s="133" t="s">
        <v>62</v>
      </c>
      <c r="B65" s="134"/>
      <c r="C65" s="143"/>
      <c r="D65" s="145" t="s">
        <v>17</v>
      </c>
      <c r="E65" s="145" t="s">
        <v>18</v>
      </c>
      <c r="F65" s="140"/>
      <c r="G65" s="71"/>
      <c r="H65" s="71"/>
      <c r="I65" s="71"/>
      <c r="J65" s="71"/>
      <c r="K65" s="72"/>
      <c r="L65" s="73"/>
      <c r="M65" s="74"/>
    </row>
    <row r="66" spans="1:13" ht="12.75" hidden="1">
      <c r="A66" s="104" t="s">
        <v>63</v>
      </c>
      <c r="B66" s="105" t="s">
        <v>64</v>
      </c>
      <c r="C66" s="77"/>
      <c r="D66" s="16">
        <v>1022.53</v>
      </c>
      <c r="E66" s="16">
        <v>120.3</v>
      </c>
      <c r="F66" s="140" t="s">
        <v>84</v>
      </c>
      <c r="G66" s="71"/>
      <c r="H66" s="71"/>
      <c r="I66" s="71"/>
      <c r="J66" s="71"/>
      <c r="K66" s="72"/>
      <c r="L66" s="73"/>
      <c r="M66" s="74"/>
    </row>
    <row r="67" spans="1:13" ht="12.75" hidden="1">
      <c r="A67" s="104"/>
      <c r="B67" s="105"/>
      <c r="C67" s="77"/>
      <c r="D67" s="16"/>
      <c r="E67" s="16"/>
      <c r="F67" s="140"/>
      <c r="G67" s="71"/>
      <c r="H67" s="71"/>
      <c r="I67" s="71"/>
      <c r="J67" s="71"/>
      <c r="K67" s="72"/>
      <c r="L67" s="73"/>
      <c r="M67" s="74"/>
    </row>
    <row r="68" spans="1:13" ht="12.75" hidden="1">
      <c r="A68" s="133" t="s">
        <v>11</v>
      </c>
      <c r="B68" s="134"/>
      <c r="C68" s="135">
        <f>SUM(C66:C66)</f>
        <v>0</v>
      </c>
      <c r="D68" s="135">
        <f>SUM(D66:D67)</f>
        <v>1022.53</v>
      </c>
      <c r="E68" s="135">
        <f>SUM(E66:E67)</f>
        <v>120.3</v>
      </c>
      <c r="F68" s="71"/>
      <c r="G68" s="71"/>
      <c r="H68" s="71"/>
      <c r="I68" s="71"/>
      <c r="J68" s="71"/>
      <c r="K68" s="72"/>
      <c r="L68" s="73"/>
      <c r="M68" s="74"/>
    </row>
    <row r="69" spans="1:13" ht="12.75" hidden="1">
      <c r="A69" s="136"/>
      <c r="B69" s="137"/>
      <c r="C69" s="138"/>
      <c r="D69" s="138"/>
      <c r="E69" s="138"/>
      <c r="F69" s="71"/>
      <c r="G69" s="71"/>
      <c r="H69" s="71"/>
      <c r="I69" s="71"/>
      <c r="J69" s="71"/>
      <c r="K69" s="72"/>
      <c r="L69" s="73"/>
      <c r="M69" s="74"/>
    </row>
    <row r="70" spans="1:10" ht="12.75" hidden="1">
      <c r="A70" s="146" t="s">
        <v>40</v>
      </c>
      <c r="B70" s="147"/>
      <c r="C70" s="146">
        <f>SUM(C68)</f>
        <v>0</v>
      </c>
      <c r="D70" s="146">
        <f>SUM(D68)</f>
        <v>1022.53</v>
      </c>
      <c r="E70" s="146">
        <f>SUM(E68)</f>
        <v>120.3</v>
      </c>
      <c r="F70" s="30"/>
      <c r="G70" s="30"/>
      <c r="H70" s="30"/>
      <c r="I70" s="30"/>
      <c r="J70" s="30"/>
    </row>
    <row r="71" spans="1:10" ht="12.75" hidden="1">
      <c r="A71" s="30"/>
      <c r="C71" s="30"/>
      <c r="D71" s="30"/>
      <c r="E71" s="30"/>
      <c r="G71" s="30"/>
      <c r="H71" s="30"/>
      <c r="I71" s="30"/>
      <c r="J71" s="30"/>
    </row>
    <row r="72" spans="1:10" ht="12.75" hidden="1">
      <c r="A72" s="30"/>
      <c r="C72" s="30"/>
      <c r="D72" s="30"/>
      <c r="E72" s="30"/>
      <c r="G72" s="30"/>
      <c r="H72" s="30"/>
      <c r="I72" s="30"/>
      <c r="J72" s="30"/>
    </row>
    <row r="73" spans="1:10" ht="12.75" hidden="1">
      <c r="A73" s="30"/>
      <c r="C73" s="30"/>
      <c r="D73" s="30"/>
      <c r="E73" s="30"/>
      <c r="G73" s="30"/>
      <c r="H73" s="30"/>
      <c r="I73" s="30"/>
      <c r="J73" s="30"/>
    </row>
    <row r="74" spans="1:14" s="220" customFormat="1" ht="25.5" hidden="1">
      <c r="A74" s="221">
        <v>22140120626601</v>
      </c>
      <c r="B74" s="222" t="s">
        <v>65</v>
      </c>
      <c r="C74" s="223">
        <f>SUM(D74:G74)</f>
        <v>58482</v>
      </c>
      <c r="D74" s="223"/>
      <c r="E74" s="223">
        <v>6156</v>
      </c>
      <c r="F74" s="223">
        <v>52326</v>
      </c>
      <c r="G74" s="223">
        <v>0</v>
      </c>
      <c r="H74" s="223">
        <v>3078</v>
      </c>
      <c r="I74" s="223"/>
      <c r="J74" s="223"/>
      <c r="K74" s="219" t="s">
        <v>137</v>
      </c>
      <c r="L74" s="224" t="s">
        <v>133</v>
      </c>
      <c r="M74" s="219"/>
      <c r="N74" s="223">
        <f>SUM(C74,H74)</f>
        <v>61560</v>
      </c>
    </row>
    <row r="75" spans="1:10" ht="12.75" hidden="1">
      <c r="A75" s="30"/>
      <c r="C75" s="30"/>
      <c r="D75" s="30"/>
      <c r="E75" s="30"/>
      <c r="G75" s="30"/>
      <c r="H75" s="30"/>
      <c r="I75" s="30"/>
      <c r="J75" s="30"/>
    </row>
    <row r="76" spans="1:10" ht="12.75">
      <c r="A76" s="30"/>
      <c r="C76" s="30"/>
      <c r="D76" s="30"/>
      <c r="E76" s="30"/>
      <c r="G76" s="30"/>
      <c r="H76" s="30"/>
      <c r="I76" s="30"/>
      <c r="J76" s="30"/>
    </row>
    <row r="77" spans="1:10" ht="12.75">
      <c r="A77" s="30"/>
      <c r="C77" s="30"/>
      <c r="D77" s="30"/>
      <c r="E77" s="30"/>
      <c r="G77" s="30"/>
      <c r="H77" s="30"/>
      <c r="I77" s="30"/>
      <c r="J77" s="30"/>
    </row>
    <row r="78" spans="1:10" ht="12.75">
      <c r="A78" s="30"/>
      <c r="C78" s="30"/>
      <c r="D78" s="30"/>
      <c r="E78" s="30"/>
      <c r="G78" s="30"/>
      <c r="H78" s="30"/>
      <c r="I78" s="30"/>
      <c r="J78" s="30"/>
    </row>
    <row r="79" spans="1:10" ht="12.75">
      <c r="A79" s="30"/>
      <c r="C79" s="30"/>
      <c r="D79" s="30"/>
      <c r="E79" s="30"/>
      <c r="G79" s="30"/>
      <c r="H79" s="30"/>
      <c r="I79" s="30"/>
      <c r="J79" s="30"/>
    </row>
    <row r="80" spans="1:10" ht="12.75">
      <c r="A80" s="30"/>
      <c r="C80" s="30"/>
      <c r="D80" s="30"/>
      <c r="E80" s="30"/>
      <c r="G80" s="30"/>
      <c r="H80" s="30"/>
      <c r="I80" s="30"/>
      <c r="J80" s="30"/>
    </row>
    <row r="81" spans="1:10" ht="12.75">
      <c r="A81" s="30"/>
      <c r="C81" s="30"/>
      <c r="D81" s="30"/>
      <c r="E81" s="30"/>
      <c r="G81" s="30"/>
      <c r="H81" s="30"/>
      <c r="I81" s="30"/>
      <c r="J81" s="30"/>
    </row>
    <row r="82" spans="1:10" ht="12.75">
      <c r="A82" s="30"/>
      <c r="C82" s="30"/>
      <c r="D82" s="30"/>
      <c r="E82" s="30"/>
      <c r="G82" s="30"/>
      <c r="H82" s="30"/>
      <c r="I82" s="30"/>
      <c r="J82" s="30"/>
    </row>
    <row r="84" spans="1:10" ht="12.75">
      <c r="A84" s="30"/>
      <c r="C84" s="30"/>
      <c r="D84" s="30"/>
      <c r="E84" s="30"/>
      <c r="G84" s="30"/>
      <c r="H84" s="30"/>
      <c r="I84" s="30"/>
      <c r="J84" s="30"/>
    </row>
  </sheetData>
  <sheetProtection password="E0E3" sheet="1" objects="1" scenarios="1" selectLockedCells="1" selectUnlockedCells="1"/>
  <mergeCells count="11">
    <mergeCell ref="A5:G5"/>
    <mergeCell ref="A7:A8"/>
    <mergeCell ref="B7:B8"/>
    <mergeCell ref="N7:N8"/>
    <mergeCell ref="L7:L8"/>
    <mergeCell ref="D7:G7"/>
    <mergeCell ref="C7:C8"/>
    <mergeCell ref="M7:M8"/>
    <mergeCell ref="K7:K8"/>
    <mergeCell ref="H7:H8"/>
    <mergeCell ref="I7:J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N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40" sqref="P40"/>
    </sheetView>
  </sheetViews>
  <sheetFormatPr defaultColWidth="9.140625" defaultRowHeight="12.75"/>
  <cols>
    <col min="1" max="1" width="16.57421875" style="0" customWidth="1"/>
    <col min="2" max="2" width="24.7109375" style="11" hidden="1" customWidth="1"/>
    <col min="3" max="3" width="15.28125" style="0" hidden="1" customWidth="1"/>
    <col min="4" max="5" width="13.28125" style="0" hidden="1" customWidth="1"/>
    <col min="6" max="7" width="14.28125" style="0" hidden="1" customWidth="1"/>
    <col min="8" max="8" width="13.28125" style="0" hidden="1" customWidth="1"/>
    <col min="9" max="10" width="13.28125" style="0" customWidth="1"/>
    <col min="11" max="11" width="13.8515625" style="49" bestFit="1" customWidth="1"/>
    <col min="12" max="12" width="22.57421875" style="11" customWidth="1"/>
    <col min="13" max="13" width="10.8515625" style="2" customWidth="1"/>
    <col min="14" max="14" width="14.8515625" style="30" hidden="1" customWidth="1"/>
  </cols>
  <sheetData>
    <row r="1" spans="1:14" s="4" customFormat="1" ht="15.75">
      <c r="A1" s="203" t="s">
        <v>138</v>
      </c>
      <c r="B1" s="272"/>
      <c r="C1" s="272"/>
      <c r="D1" s="272"/>
      <c r="E1" s="273"/>
      <c r="F1" s="258"/>
      <c r="G1" s="258"/>
      <c r="H1" s="144"/>
      <c r="I1" s="144"/>
      <c r="J1" s="144"/>
      <c r="K1" s="47"/>
      <c r="L1" s="3"/>
      <c r="M1" s="199"/>
      <c r="N1" s="57"/>
    </row>
    <row r="2" spans="1:14" s="4" customFormat="1" ht="15">
      <c r="A2" s="203" t="s">
        <v>29</v>
      </c>
      <c r="B2" s="272"/>
      <c r="C2" s="272"/>
      <c r="D2" s="272"/>
      <c r="E2" s="272"/>
      <c r="F2" s="272"/>
      <c r="G2" s="272"/>
      <c r="H2" s="2"/>
      <c r="I2" s="2"/>
      <c r="J2" s="2"/>
      <c r="K2" s="49"/>
      <c r="L2" s="3"/>
      <c r="M2" s="199"/>
      <c r="N2" s="57"/>
    </row>
    <row r="3" spans="1:14" s="4" customFormat="1" ht="15">
      <c r="A3" s="203" t="s">
        <v>31</v>
      </c>
      <c r="B3" s="272"/>
      <c r="C3" s="272"/>
      <c r="D3" s="272"/>
      <c r="E3" s="272"/>
      <c r="F3" s="274"/>
      <c r="G3" s="275"/>
      <c r="H3" s="56"/>
      <c r="I3" s="56"/>
      <c r="J3" s="56"/>
      <c r="K3" s="47"/>
      <c r="L3" s="3"/>
      <c r="M3" s="199"/>
      <c r="N3" s="57"/>
    </row>
    <row r="4" spans="1:14" s="4" customFormat="1" ht="15">
      <c r="A4" s="203" t="s">
        <v>44</v>
      </c>
      <c r="B4" s="272"/>
      <c r="C4" s="272"/>
      <c r="D4" s="88"/>
      <c r="E4" s="88"/>
      <c r="F4" s="276"/>
      <c r="G4" s="276"/>
      <c r="H4" s="57"/>
      <c r="I4" s="57"/>
      <c r="J4" s="57"/>
      <c r="K4" s="47"/>
      <c r="L4" s="3"/>
      <c r="M4" s="199"/>
      <c r="N4" s="57"/>
    </row>
    <row r="5" spans="1:14" s="4" customFormat="1" ht="15">
      <c r="A5" s="277"/>
      <c r="B5" s="272"/>
      <c r="C5" s="272"/>
      <c r="D5" s="272"/>
      <c r="E5" s="272"/>
      <c r="F5" s="272"/>
      <c r="G5" s="272"/>
      <c r="H5" s="2"/>
      <c r="I5" s="2"/>
      <c r="J5" s="2"/>
      <c r="K5" s="48"/>
      <c r="L5" s="3"/>
      <c r="M5" s="199"/>
      <c r="N5" s="57"/>
    </row>
    <row r="6" spans="1:13" ht="12.75">
      <c r="A6" s="1"/>
      <c r="M6" s="31" t="s">
        <v>19</v>
      </c>
    </row>
    <row r="7" spans="1:14" ht="12.75">
      <c r="A7" s="236" t="s">
        <v>0</v>
      </c>
      <c r="B7" s="236" t="s">
        <v>1</v>
      </c>
      <c r="C7" s="242" t="s">
        <v>2</v>
      </c>
      <c r="D7" s="238" t="s">
        <v>3</v>
      </c>
      <c r="E7" s="238"/>
      <c r="F7" s="238"/>
      <c r="G7" s="238"/>
      <c r="H7" s="226" t="s">
        <v>38</v>
      </c>
      <c r="I7" s="259" t="s">
        <v>142</v>
      </c>
      <c r="J7" s="260"/>
      <c r="K7" s="226" t="s">
        <v>4</v>
      </c>
      <c r="L7" s="226" t="s">
        <v>5</v>
      </c>
      <c r="M7" s="244" t="s">
        <v>6</v>
      </c>
      <c r="N7" s="232" t="s">
        <v>41</v>
      </c>
    </row>
    <row r="8" spans="1:14" ht="12.75">
      <c r="A8" s="237"/>
      <c r="B8" s="237"/>
      <c r="C8" s="242"/>
      <c r="D8" s="107" t="s">
        <v>7</v>
      </c>
      <c r="E8" s="106" t="s">
        <v>8</v>
      </c>
      <c r="F8" s="107" t="s">
        <v>9</v>
      </c>
      <c r="G8" s="106" t="s">
        <v>10</v>
      </c>
      <c r="H8" s="227"/>
      <c r="I8" s="107" t="s">
        <v>140</v>
      </c>
      <c r="J8" s="106" t="s">
        <v>18</v>
      </c>
      <c r="K8" s="228"/>
      <c r="L8" s="228"/>
      <c r="M8" s="245"/>
      <c r="N8" s="233"/>
    </row>
    <row r="9" spans="1:14" ht="12.75">
      <c r="A9" s="70" t="s">
        <v>16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200"/>
      <c r="N9" s="152"/>
    </row>
    <row r="10" spans="1:14" s="93" customFormat="1" ht="25.5">
      <c r="A10" s="142">
        <v>22140220211601</v>
      </c>
      <c r="B10" s="187" t="s">
        <v>72</v>
      </c>
      <c r="C10" s="188">
        <f>SUM(D10:G10)</f>
        <v>209470.36</v>
      </c>
      <c r="D10" s="189"/>
      <c r="E10" s="189">
        <v>31420.56</v>
      </c>
      <c r="F10" s="189">
        <v>178049.8</v>
      </c>
      <c r="G10" s="38">
        <v>0</v>
      </c>
      <c r="H10" s="38">
        <v>0</v>
      </c>
      <c r="I10" s="38">
        <f>D10+F10</f>
        <v>178049.8</v>
      </c>
      <c r="J10" s="38">
        <f>E10+G10</f>
        <v>31420.56</v>
      </c>
      <c r="K10" s="190" t="s">
        <v>89</v>
      </c>
      <c r="L10" s="55" t="s">
        <v>48</v>
      </c>
      <c r="M10" s="61">
        <v>42409</v>
      </c>
      <c r="N10" s="38">
        <f>SUM(C10,H10)</f>
        <v>209470.36</v>
      </c>
    </row>
    <row r="11" spans="1:14" ht="12.75">
      <c r="A11" s="32" t="s">
        <v>11</v>
      </c>
      <c r="B11" s="32"/>
      <c r="C11" s="80">
        <f aca="true" t="shared" si="0" ref="C11:H11">SUM(C10:C10)</f>
        <v>209470.36</v>
      </c>
      <c r="D11" s="80">
        <f t="shared" si="0"/>
        <v>0</v>
      </c>
      <c r="E11" s="80">
        <f t="shared" si="0"/>
        <v>31420.56</v>
      </c>
      <c r="F11" s="80">
        <f t="shared" si="0"/>
        <v>178049.8</v>
      </c>
      <c r="G11" s="80">
        <f t="shared" si="0"/>
        <v>0</v>
      </c>
      <c r="H11" s="80">
        <f t="shared" si="0"/>
        <v>0</v>
      </c>
      <c r="I11" s="38">
        <f>D11+F11</f>
        <v>178049.8</v>
      </c>
      <c r="J11" s="38">
        <f>E11+G11</f>
        <v>31420.56</v>
      </c>
      <c r="K11" s="32"/>
      <c r="L11" s="32"/>
      <c r="M11" s="201"/>
      <c r="N11" s="80">
        <f>SUM(N10:N10)</f>
        <v>209470.36</v>
      </c>
    </row>
    <row r="12" spans="1:14" ht="12.75">
      <c r="A12" s="178" t="s">
        <v>37</v>
      </c>
      <c r="B12" s="178"/>
      <c r="C12" s="179">
        <f aca="true" t="shared" si="1" ref="C12:H12">SUM(C11)</f>
        <v>209470.36</v>
      </c>
      <c r="D12" s="179">
        <f t="shared" si="1"/>
        <v>0</v>
      </c>
      <c r="E12" s="179">
        <f t="shared" si="1"/>
        <v>31420.56</v>
      </c>
      <c r="F12" s="179">
        <f t="shared" si="1"/>
        <v>178049.8</v>
      </c>
      <c r="G12" s="179">
        <f t="shared" si="1"/>
        <v>0</v>
      </c>
      <c r="H12" s="179">
        <f t="shared" si="1"/>
        <v>0</v>
      </c>
      <c r="I12" s="179">
        <f>D12+F12</f>
        <v>178049.8</v>
      </c>
      <c r="J12" s="179">
        <f>E12+G12</f>
        <v>31420.56</v>
      </c>
      <c r="K12" s="178"/>
      <c r="L12" s="178"/>
      <c r="M12" s="202"/>
      <c r="N12" s="179">
        <f>SUM(N11)</f>
        <v>209470.36</v>
      </c>
    </row>
    <row r="13" spans="1:14" ht="12.75">
      <c r="A13" s="12" t="s">
        <v>11</v>
      </c>
      <c r="B13" s="63"/>
      <c r="C13" s="122" t="e">
        <f>SUM(C12,#REF!)</f>
        <v>#REF!</v>
      </c>
      <c r="D13" s="122">
        <v>0</v>
      </c>
      <c r="E13" s="122">
        <v>31420.56</v>
      </c>
      <c r="F13" s="122">
        <v>178049.8</v>
      </c>
      <c r="G13" s="122">
        <v>0</v>
      </c>
      <c r="H13" s="122">
        <v>0</v>
      </c>
      <c r="I13" s="122">
        <v>178049.8</v>
      </c>
      <c r="J13" s="122">
        <v>31420.56</v>
      </c>
      <c r="K13" s="122"/>
      <c r="L13" s="122"/>
      <c r="M13" s="122"/>
      <c r="N13" s="122" t="e">
        <f>SUM(N12,#REF!)</f>
        <v>#REF!</v>
      </c>
    </row>
    <row r="14" spans="1:14" ht="12.75">
      <c r="A14" s="14"/>
      <c r="B14" s="75"/>
      <c r="C14" s="14"/>
      <c r="D14" s="14"/>
      <c r="E14" s="14"/>
      <c r="F14" s="103"/>
      <c r="G14" s="103"/>
      <c r="H14" s="14"/>
      <c r="I14" s="14"/>
      <c r="J14" s="14"/>
      <c r="K14" s="86"/>
      <c r="L14" s="75"/>
      <c r="M14" s="93"/>
      <c r="N14" s="103"/>
    </row>
    <row r="15" spans="1:14" ht="12.75" hidden="1">
      <c r="A15" s="14"/>
      <c r="B15" s="75"/>
      <c r="C15" s="14"/>
      <c r="D15" s="14"/>
      <c r="E15" s="14"/>
      <c r="F15" s="14"/>
      <c r="G15" s="103"/>
      <c r="H15" s="14"/>
      <c r="I15" s="14"/>
      <c r="J15" s="14"/>
      <c r="K15" s="86"/>
      <c r="L15" s="75"/>
      <c r="M15" s="93"/>
      <c r="N15" s="103"/>
    </row>
    <row r="16" spans="2:11" ht="12.75" hidden="1">
      <c r="B16"/>
      <c r="C16" s="25" t="s">
        <v>11</v>
      </c>
      <c r="D16" s="25" t="s">
        <v>17</v>
      </c>
      <c r="E16" s="25" t="s">
        <v>18</v>
      </c>
      <c r="F16" s="23" t="s">
        <v>19</v>
      </c>
      <c r="G16" s="30"/>
      <c r="H16" s="30"/>
      <c r="I16" s="30"/>
      <c r="J16" s="30"/>
      <c r="K16"/>
    </row>
    <row r="17" spans="1:14" ht="12.75" hidden="1">
      <c r="A17" s="131"/>
      <c r="B17" s="164"/>
      <c r="C17" s="128" t="e">
        <f>SUM(C13)</f>
        <v>#REF!</v>
      </c>
      <c r="D17" s="128">
        <f>SUM(D13,F13)</f>
        <v>178049.8</v>
      </c>
      <c r="E17" s="128">
        <f>SUM(E13,G13)</f>
        <v>31420.56</v>
      </c>
      <c r="F17" s="129"/>
      <c r="K17"/>
      <c r="L17" s="66"/>
      <c r="M17" s="203"/>
      <c r="N17" s="150"/>
    </row>
    <row r="18" spans="2:11" ht="12.75" hidden="1">
      <c r="B18"/>
      <c r="G18" s="30"/>
      <c r="H18" s="30"/>
      <c r="I18" s="30"/>
      <c r="J18" s="30"/>
      <c r="K18"/>
    </row>
    <row r="19" spans="2:11" ht="38.25" hidden="1">
      <c r="B19" s="125" t="s">
        <v>42</v>
      </c>
      <c r="C19" s="6">
        <f>SUM(D19:E19)</f>
        <v>8645.83</v>
      </c>
      <c r="D19" s="77">
        <f>SUM(D28)</f>
        <v>7348.96</v>
      </c>
      <c r="E19" s="77">
        <f>SUM(E28)</f>
        <v>1296.87</v>
      </c>
      <c r="F19" s="114"/>
      <c r="K19"/>
    </row>
    <row r="20" spans="1:14" ht="12.75" hidden="1">
      <c r="A20" s="131"/>
      <c r="B20" s="53"/>
      <c r="C20" s="128"/>
      <c r="D20" s="128"/>
      <c r="E20" s="128"/>
      <c r="F20" s="129"/>
      <c r="G20" s="129"/>
      <c r="H20" s="129"/>
      <c r="I20" s="129"/>
      <c r="J20" s="129"/>
      <c r="K20" s="54"/>
      <c r="L20" s="66"/>
      <c r="M20" s="203"/>
      <c r="N20" s="150"/>
    </row>
    <row r="21" spans="1:14" ht="12.75" hidden="1">
      <c r="A21" s="131"/>
      <c r="B21" s="53" t="s">
        <v>73</v>
      </c>
      <c r="C21" s="128" t="e">
        <f>C17-C19</f>
        <v>#REF!</v>
      </c>
      <c r="D21" s="128">
        <f>D17-D19</f>
        <v>170700.84</v>
      </c>
      <c r="E21" s="128">
        <f>E17-E19</f>
        <v>30123.690000000002</v>
      </c>
      <c r="F21" s="129"/>
      <c r="G21" s="129"/>
      <c r="K21" s="129"/>
      <c r="L21" s="66"/>
      <c r="M21" s="203"/>
      <c r="N21" s="150"/>
    </row>
    <row r="22" spans="1:14" ht="12.75" hidden="1">
      <c r="A22" s="66"/>
      <c r="B22" s="131"/>
      <c r="C22" s="129"/>
      <c r="D22" s="129"/>
      <c r="E22" s="129"/>
      <c r="F22" s="129"/>
      <c r="G22" s="129"/>
      <c r="H22" s="129"/>
      <c r="I22" s="129"/>
      <c r="J22" s="129"/>
      <c r="K22" s="54"/>
      <c r="L22" s="66"/>
      <c r="M22" s="203"/>
      <c r="N22" s="150"/>
    </row>
    <row r="23" spans="2:11" ht="12.75" hidden="1">
      <c r="B23" s="165"/>
      <c r="C23" s="87"/>
      <c r="D23" s="166"/>
      <c r="E23" s="166"/>
      <c r="K23" s="126"/>
    </row>
    <row r="24" spans="1:13" ht="12.75" hidden="1">
      <c r="A24" s="133" t="s">
        <v>76</v>
      </c>
      <c r="B24" s="134"/>
      <c r="C24" s="143"/>
      <c r="D24" s="145" t="s">
        <v>17</v>
      </c>
      <c r="E24" s="145" t="s">
        <v>18</v>
      </c>
      <c r="F24" s="140"/>
      <c r="G24" s="71"/>
      <c r="H24" s="71"/>
      <c r="I24" s="71"/>
      <c r="J24" s="71"/>
      <c r="K24" s="72"/>
      <c r="L24" s="73"/>
      <c r="M24" s="204"/>
    </row>
    <row r="25" spans="1:13" ht="12.75" hidden="1">
      <c r="A25" s="192">
        <v>22140220231302</v>
      </c>
      <c r="B25" s="105" t="s">
        <v>72</v>
      </c>
      <c r="C25" s="77" t="s">
        <v>77</v>
      </c>
      <c r="D25" s="132">
        <v>7348.96</v>
      </c>
      <c r="E25" s="132">
        <v>1296.87</v>
      </c>
      <c r="F25" s="140" t="s">
        <v>136</v>
      </c>
      <c r="G25" s="71"/>
      <c r="H25" s="71"/>
      <c r="I25" s="71"/>
      <c r="J25" s="71"/>
      <c r="K25" s="72"/>
      <c r="L25" s="73"/>
      <c r="M25" s="204"/>
    </row>
    <row r="26" spans="1:13" ht="12.75" hidden="1">
      <c r="A26" s="192"/>
      <c r="B26" s="105"/>
      <c r="C26" s="16"/>
      <c r="D26" s="174"/>
      <c r="E26" s="174"/>
      <c r="F26" s="197"/>
      <c r="G26" s="88"/>
      <c r="H26" s="71"/>
      <c r="I26" s="71"/>
      <c r="J26" s="71"/>
      <c r="K26" s="72"/>
      <c r="L26" s="73"/>
      <c r="M26" s="204"/>
    </row>
    <row r="27" spans="1:13" ht="12.75" hidden="1">
      <c r="A27" s="104"/>
      <c r="B27" s="105"/>
      <c r="C27" s="16"/>
      <c r="D27" s="195"/>
      <c r="E27" s="195"/>
      <c r="F27" s="140"/>
      <c r="G27" s="71"/>
      <c r="H27" s="71"/>
      <c r="I27" s="71"/>
      <c r="J27" s="71"/>
      <c r="K27" s="72"/>
      <c r="L27" s="73"/>
      <c r="M27" s="204"/>
    </row>
    <row r="28" spans="1:13" ht="12.75" hidden="1">
      <c r="A28" s="175" t="s">
        <v>11</v>
      </c>
      <c r="B28" s="176"/>
      <c r="C28" s="177"/>
      <c r="D28" s="177">
        <f>SUM(D25:D27)</f>
        <v>7348.96</v>
      </c>
      <c r="E28" s="177">
        <f>SUM(E25:E27)</f>
        <v>1296.87</v>
      </c>
      <c r="F28" s="71"/>
      <c r="G28" s="71"/>
      <c r="H28" s="71"/>
      <c r="I28" s="71"/>
      <c r="J28" s="71"/>
      <c r="K28" s="72"/>
      <c r="L28" s="73"/>
      <c r="M28" s="204"/>
    </row>
    <row r="29" spans="1:11" ht="12.75" hidden="1">
      <c r="A29" s="146"/>
      <c r="B29" s="147"/>
      <c r="C29" s="146"/>
      <c r="D29" s="146"/>
      <c r="E29" s="146"/>
      <c r="F29" s="30"/>
      <c r="G29" s="30"/>
      <c r="H29" s="30"/>
      <c r="I29" s="30"/>
      <c r="J29" s="30"/>
      <c r="K29"/>
    </row>
    <row r="30" ht="12.75" hidden="1"/>
    <row r="31" spans="4:5" ht="12.75">
      <c r="D31" s="30"/>
      <c r="E31" s="30"/>
    </row>
    <row r="32" spans="4:5" ht="12.75">
      <c r="D32" s="30"/>
      <c r="E32" s="30"/>
    </row>
    <row r="33" spans="3:5" ht="12.75">
      <c r="C33" s="193"/>
      <c r="D33" s="193"/>
      <c r="E33" s="30"/>
    </row>
    <row r="34" spans="3:5" ht="12.75">
      <c r="C34" s="193"/>
      <c r="D34" s="193"/>
      <c r="E34" s="30"/>
    </row>
    <row r="35" spans="3:4" ht="12.75">
      <c r="C35" s="193"/>
      <c r="D35" s="193"/>
    </row>
    <row r="36" spans="3:4" ht="12.75">
      <c r="C36" s="193"/>
      <c r="D36" s="193"/>
    </row>
    <row r="37" spans="3:4" ht="12.75">
      <c r="C37" s="193"/>
      <c r="D37" s="193"/>
    </row>
    <row r="38" spans="3:5" ht="12.75">
      <c r="C38" s="193"/>
      <c r="D38" s="193"/>
      <c r="E38" s="193"/>
    </row>
    <row r="39" spans="3:5" ht="12.75">
      <c r="C39" s="193"/>
      <c r="D39" s="193"/>
      <c r="E39" s="193"/>
    </row>
    <row r="40" spans="3:5" ht="12.75">
      <c r="C40" s="193"/>
      <c r="D40" s="193"/>
      <c r="E40" s="193"/>
    </row>
    <row r="41" spans="3:5" ht="12.75">
      <c r="C41" s="193"/>
      <c r="D41" s="193"/>
      <c r="E41" s="193"/>
    </row>
    <row r="42" spans="3:4" ht="12.75">
      <c r="C42" s="193"/>
      <c r="D42" s="193"/>
    </row>
    <row r="43" spans="3:4" ht="12.75">
      <c r="C43" s="193"/>
      <c r="D43" s="193"/>
    </row>
    <row r="44" spans="3:4" ht="12.75">
      <c r="C44" s="193"/>
      <c r="D44" s="193"/>
    </row>
    <row r="45" spans="3:4" ht="12.75">
      <c r="C45" s="193"/>
      <c r="D45" s="193"/>
    </row>
    <row r="46" spans="3:4" ht="12.75">
      <c r="C46" s="193"/>
      <c r="D46" s="193"/>
    </row>
  </sheetData>
  <sheetProtection password="E0E3" sheet="1" objects="1" scenarios="1" selectLockedCells="1" selectUnlockedCells="1"/>
  <mergeCells count="10">
    <mergeCell ref="L7:L8"/>
    <mergeCell ref="B7:B8"/>
    <mergeCell ref="C7:C8"/>
    <mergeCell ref="I7:J7"/>
    <mergeCell ref="D7:G7"/>
    <mergeCell ref="A7:A8"/>
    <mergeCell ref="K7:K8"/>
    <mergeCell ref="H7:H8"/>
    <mergeCell ref="N7:N8"/>
    <mergeCell ref="M7:M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R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15.7109375" style="0" customWidth="1"/>
    <col min="2" max="2" width="22.8515625" style="0" hidden="1" customWidth="1"/>
    <col min="3" max="3" width="17.8515625" style="0" hidden="1" customWidth="1"/>
    <col min="4" max="4" width="12.7109375" style="0" bestFit="1" customWidth="1"/>
    <col min="5" max="5" width="13.57421875" style="0" customWidth="1"/>
    <col min="6" max="7" width="14.421875" style="0" hidden="1" customWidth="1"/>
    <col min="8" max="8" width="12.7109375" style="0" hidden="1" customWidth="1"/>
    <col min="9" max="9" width="14.7109375" style="49" customWidth="1"/>
    <col min="10" max="10" width="22.421875" style="0" customWidth="1"/>
    <col min="11" max="11" width="13.140625" style="0" customWidth="1"/>
    <col min="12" max="12" width="14.8515625" style="30" hidden="1" customWidth="1"/>
    <col min="13" max="13" width="11.7109375" style="0" bestFit="1" customWidth="1"/>
  </cols>
  <sheetData>
    <row r="1" spans="1:12" s="4" customFormat="1" ht="15.75">
      <c r="A1" s="203" t="s">
        <v>138</v>
      </c>
      <c r="B1" s="257"/>
      <c r="C1" s="257"/>
      <c r="D1" s="257"/>
      <c r="E1" s="257"/>
      <c r="F1" s="257"/>
      <c r="G1" s="257"/>
      <c r="H1" s="3"/>
      <c r="I1" s="279"/>
      <c r="J1" s="280"/>
      <c r="L1" s="57"/>
    </row>
    <row r="2" spans="1:12" s="4" customFormat="1" ht="15">
      <c r="A2" s="203" t="s">
        <v>32</v>
      </c>
      <c r="B2" s="257"/>
      <c r="C2" s="257"/>
      <c r="D2" s="257"/>
      <c r="E2" s="257"/>
      <c r="F2" s="257"/>
      <c r="G2" s="257"/>
      <c r="H2" s="2"/>
      <c r="I2" s="281"/>
      <c r="J2" s="258"/>
      <c r="L2" s="57"/>
    </row>
    <row r="3" spans="1:12" s="4" customFormat="1" ht="15">
      <c r="A3" s="203" t="s">
        <v>33</v>
      </c>
      <c r="B3" s="257"/>
      <c r="C3" s="257"/>
      <c r="D3" s="257"/>
      <c r="E3" s="257"/>
      <c r="F3" s="257"/>
      <c r="G3" s="257"/>
      <c r="H3" s="11"/>
      <c r="I3" s="47"/>
      <c r="L3" s="57"/>
    </row>
    <row r="4" spans="1:12" s="4" customFormat="1" ht="15">
      <c r="A4" s="203" t="s">
        <v>44</v>
      </c>
      <c r="B4" s="257"/>
      <c r="C4" s="257"/>
      <c r="D4" s="268"/>
      <c r="E4" s="256"/>
      <c r="F4" s="256"/>
      <c r="G4" s="268"/>
      <c r="I4" s="47"/>
      <c r="L4" s="57"/>
    </row>
    <row r="5" spans="1:18" s="4" customFormat="1" ht="15">
      <c r="A5" s="1"/>
      <c r="B5"/>
      <c r="C5"/>
      <c r="D5" s="30"/>
      <c r="E5" s="30"/>
      <c r="F5"/>
      <c r="G5"/>
      <c r="H5"/>
      <c r="I5" s="49"/>
      <c r="J5"/>
      <c r="K5" s="21" t="s">
        <v>19</v>
      </c>
      <c r="L5" s="30"/>
      <c r="M5"/>
      <c r="N5"/>
      <c r="O5"/>
      <c r="P5"/>
      <c r="Q5"/>
      <c r="R5"/>
    </row>
    <row r="6" spans="1:12" ht="12.75">
      <c r="A6" s="238" t="s">
        <v>0</v>
      </c>
      <c r="B6" s="238" t="s">
        <v>1</v>
      </c>
      <c r="C6" s="242" t="s">
        <v>2</v>
      </c>
      <c r="D6" s="238" t="s">
        <v>3</v>
      </c>
      <c r="E6" s="238"/>
      <c r="F6" s="238"/>
      <c r="G6" s="238"/>
      <c r="H6" s="226" t="s">
        <v>38</v>
      </c>
      <c r="I6" s="226" t="s">
        <v>4</v>
      </c>
      <c r="J6" s="242" t="s">
        <v>5</v>
      </c>
      <c r="K6" s="242" t="s">
        <v>6</v>
      </c>
      <c r="L6" s="232" t="s">
        <v>41</v>
      </c>
    </row>
    <row r="7" spans="1:12" ht="12.75">
      <c r="A7" s="238"/>
      <c r="B7" s="238"/>
      <c r="C7" s="242"/>
      <c r="D7" s="107" t="s">
        <v>140</v>
      </c>
      <c r="E7" s="106" t="s">
        <v>18</v>
      </c>
      <c r="F7" s="107" t="s">
        <v>9</v>
      </c>
      <c r="G7" s="107" t="s">
        <v>10</v>
      </c>
      <c r="H7" s="227"/>
      <c r="I7" s="228"/>
      <c r="J7" s="242"/>
      <c r="K7" s="242"/>
      <c r="L7" s="233"/>
    </row>
    <row r="8" spans="1:18" ht="12.75">
      <c r="A8" s="99" t="s">
        <v>16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58"/>
      <c r="M8" s="58"/>
      <c r="N8" s="58"/>
      <c r="O8" s="58"/>
      <c r="P8" s="58"/>
      <c r="Q8" s="58"/>
      <c r="R8" s="58"/>
    </row>
    <row r="9" spans="1:18" s="58" customFormat="1" ht="12.75">
      <c r="A9" s="101">
        <v>22150120068604</v>
      </c>
      <c r="B9" s="101" t="s">
        <v>57</v>
      </c>
      <c r="C9" s="118">
        <f>SUM(D9:G9)</f>
        <v>129088.67000000001</v>
      </c>
      <c r="D9" s="118">
        <v>60958.54</v>
      </c>
      <c r="E9" s="118">
        <v>7171.59</v>
      </c>
      <c r="F9" s="118">
        <v>60958.54</v>
      </c>
      <c r="G9" s="118">
        <v>0</v>
      </c>
      <c r="H9" s="118">
        <v>3585.79</v>
      </c>
      <c r="I9" s="119">
        <v>42417</v>
      </c>
      <c r="J9" s="209" t="s">
        <v>48</v>
      </c>
      <c r="K9" s="61">
        <v>42409</v>
      </c>
      <c r="L9" s="159">
        <f>SUM(C9,H9)</f>
        <v>132674.46000000002</v>
      </c>
      <c r="M9" s="102"/>
      <c r="N9" s="102"/>
      <c r="O9" s="102"/>
      <c r="P9" s="102"/>
      <c r="Q9" s="102"/>
      <c r="R9" s="102"/>
    </row>
    <row r="10" spans="1:12" s="102" customFormat="1" ht="12.75">
      <c r="A10" s="101">
        <v>22150120078603</v>
      </c>
      <c r="B10" s="101" t="s">
        <v>57</v>
      </c>
      <c r="C10" s="118">
        <f>SUM(D10:G10)</f>
        <v>139370.64</v>
      </c>
      <c r="D10" s="118">
        <v>65813.91</v>
      </c>
      <c r="E10" s="118">
        <v>7742.82</v>
      </c>
      <c r="F10" s="118">
        <v>65813.91</v>
      </c>
      <c r="G10" s="118">
        <v>0</v>
      </c>
      <c r="H10" s="118">
        <v>3871.41</v>
      </c>
      <c r="I10" s="119">
        <v>42417</v>
      </c>
      <c r="J10" s="209" t="s">
        <v>48</v>
      </c>
      <c r="K10" s="61">
        <v>42409</v>
      </c>
      <c r="L10" s="159">
        <f>SUM(C10,H10)</f>
        <v>143242.05000000002</v>
      </c>
    </row>
    <row r="11" spans="1:12" s="102" customFormat="1" ht="12.75">
      <c r="A11" s="101">
        <v>22150120081603</v>
      </c>
      <c r="B11" s="101" t="s">
        <v>57</v>
      </c>
      <c r="C11" s="118">
        <f>SUM(D11:G11)</f>
        <v>200907.19</v>
      </c>
      <c r="D11" s="118">
        <v>94872.84</v>
      </c>
      <c r="E11" s="118">
        <v>11161.51</v>
      </c>
      <c r="F11" s="118">
        <v>94872.84</v>
      </c>
      <c r="G11" s="118">
        <v>0</v>
      </c>
      <c r="H11" s="118">
        <v>5580.76</v>
      </c>
      <c r="I11" s="119">
        <v>42417</v>
      </c>
      <c r="J11" s="209" t="s">
        <v>48</v>
      </c>
      <c r="K11" s="61">
        <v>42409</v>
      </c>
      <c r="L11" s="159">
        <f>SUM(C11,H11)</f>
        <v>206487.95</v>
      </c>
    </row>
    <row r="12" spans="1:12" s="102" customFormat="1" ht="12.75">
      <c r="A12" s="101">
        <v>22150120074604</v>
      </c>
      <c r="B12" s="101" t="s">
        <v>58</v>
      </c>
      <c r="C12" s="118">
        <f>SUM(D12:G12)</f>
        <v>106624.61000000002</v>
      </c>
      <c r="D12" s="118">
        <v>50350.51</v>
      </c>
      <c r="E12" s="118">
        <v>5923.59</v>
      </c>
      <c r="F12" s="118">
        <v>50350.51</v>
      </c>
      <c r="G12" s="118">
        <v>0</v>
      </c>
      <c r="H12" s="118">
        <v>2961.79</v>
      </c>
      <c r="I12" s="119">
        <v>42417</v>
      </c>
      <c r="J12" s="209" t="s">
        <v>48</v>
      </c>
      <c r="K12" s="61">
        <v>42409</v>
      </c>
      <c r="L12" s="159">
        <f>SUM(C12,H12)</f>
        <v>109586.40000000001</v>
      </c>
    </row>
    <row r="13" spans="1:12" s="102" customFormat="1" ht="12.75">
      <c r="A13" s="101">
        <v>22150120077605</v>
      </c>
      <c r="B13" s="101" t="s">
        <v>54</v>
      </c>
      <c r="C13" s="118">
        <f>SUM(D13:G13)</f>
        <v>136591.99</v>
      </c>
      <c r="D13" s="118">
        <v>64501.77</v>
      </c>
      <c r="E13" s="118">
        <v>7588.45</v>
      </c>
      <c r="F13" s="118">
        <v>64501.77</v>
      </c>
      <c r="G13" s="118">
        <v>0</v>
      </c>
      <c r="H13" s="118">
        <v>3794.22</v>
      </c>
      <c r="I13" s="119">
        <v>42429</v>
      </c>
      <c r="J13" s="209" t="s">
        <v>85</v>
      </c>
      <c r="K13" s="61">
        <v>42419</v>
      </c>
      <c r="L13" s="159">
        <f>SUM(C13,H13)</f>
        <v>140386.21</v>
      </c>
    </row>
    <row r="14" spans="1:18" s="102" customFormat="1" ht="12.75">
      <c r="A14" s="100" t="s">
        <v>20</v>
      </c>
      <c r="B14" s="100"/>
      <c r="C14" s="116">
        <f aca="true" t="shared" si="0" ref="C14:H14">SUM(C9:C13)</f>
        <v>712583.1000000001</v>
      </c>
      <c r="D14" s="116">
        <v>336497.57</v>
      </c>
      <c r="E14" s="116">
        <f t="shared" si="0"/>
        <v>39587.96</v>
      </c>
      <c r="F14" s="116">
        <f t="shared" si="0"/>
        <v>336497.57</v>
      </c>
      <c r="G14" s="116">
        <f t="shared" si="0"/>
        <v>0</v>
      </c>
      <c r="H14" s="116">
        <f t="shared" si="0"/>
        <v>19793.97</v>
      </c>
      <c r="I14" s="115"/>
      <c r="J14" s="100"/>
      <c r="K14" s="100"/>
      <c r="L14" s="160">
        <f>SUM(L9:L13)</f>
        <v>732377.07</v>
      </c>
      <c r="M14" s="58"/>
      <c r="N14" s="58"/>
      <c r="O14" s="58"/>
      <c r="P14" s="58"/>
      <c r="Q14" s="58"/>
      <c r="R14" s="58"/>
    </row>
    <row r="15" spans="1:12" s="58" customFormat="1" ht="12.75">
      <c r="A15" s="94" t="s">
        <v>37</v>
      </c>
      <c r="B15" s="95"/>
      <c r="C15" s="96">
        <f aca="true" t="shared" si="1" ref="C15:H15">SUM(C14)</f>
        <v>712583.1000000001</v>
      </c>
      <c r="D15" s="96">
        <v>336497.57</v>
      </c>
      <c r="E15" s="96">
        <f t="shared" si="1"/>
        <v>39587.96</v>
      </c>
      <c r="F15" s="96">
        <f t="shared" si="1"/>
        <v>336497.57</v>
      </c>
      <c r="G15" s="96">
        <f t="shared" si="1"/>
        <v>0</v>
      </c>
      <c r="H15" s="96">
        <f t="shared" si="1"/>
        <v>19793.97</v>
      </c>
      <c r="I15" s="97"/>
      <c r="J15" s="98"/>
      <c r="K15" s="97"/>
      <c r="L15" s="161">
        <f>SUM(L14)</f>
        <v>732377.07</v>
      </c>
    </row>
    <row r="16" spans="1:12" s="58" customFormat="1" ht="12.75">
      <c r="A16" s="99" t="s">
        <v>16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58"/>
    </row>
    <row r="17" spans="1:18" s="58" customFormat="1" ht="12.75">
      <c r="A17" s="101">
        <v>22150120082602</v>
      </c>
      <c r="B17" s="101" t="s">
        <v>65</v>
      </c>
      <c r="C17" s="118">
        <f>SUM(D17:G17)</f>
        <v>1163948.4100000001</v>
      </c>
      <c r="D17" s="118">
        <v>549642.3</v>
      </c>
      <c r="E17" s="118">
        <v>64663.81</v>
      </c>
      <c r="F17" s="118">
        <v>549642.3</v>
      </c>
      <c r="G17" s="118">
        <v>0</v>
      </c>
      <c r="H17" s="118">
        <v>32331.9</v>
      </c>
      <c r="I17" s="119">
        <v>42446</v>
      </c>
      <c r="J17" s="209" t="s">
        <v>103</v>
      </c>
      <c r="K17" s="61">
        <v>42438</v>
      </c>
      <c r="L17" s="159">
        <f>SUM(C17,H17)</f>
        <v>1196280.31</v>
      </c>
      <c r="M17" s="102"/>
      <c r="N17" s="102"/>
      <c r="O17" s="102"/>
      <c r="P17" s="102"/>
      <c r="Q17" s="102"/>
      <c r="R17" s="102"/>
    </row>
    <row r="18" spans="1:18" s="102" customFormat="1" ht="15.75" customHeight="1">
      <c r="A18" s="100" t="s">
        <v>11</v>
      </c>
      <c r="B18" s="100"/>
      <c r="C18" s="116">
        <f aca="true" t="shared" si="2" ref="C18:H18">SUM(C17:C17)</f>
        <v>1163948.4100000001</v>
      </c>
      <c r="D18" s="116">
        <v>549642.3</v>
      </c>
      <c r="E18" s="116">
        <f t="shared" si="2"/>
        <v>64663.81</v>
      </c>
      <c r="F18" s="116">
        <f t="shared" si="2"/>
        <v>549642.3</v>
      </c>
      <c r="G18" s="116">
        <f t="shared" si="2"/>
        <v>0</v>
      </c>
      <c r="H18" s="116">
        <f t="shared" si="2"/>
        <v>32331.9</v>
      </c>
      <c r="I18" s="115"/>
      <c r="J18" s="100"/>
      <c r="K18" s="100"/>
      <c r="L18" s="160">
        <f>SUM(L17:L17)</f>
        <v>1196280.31</v>
      </c>
      <c r="M18" s="58"/>
      <c r="N18" s="58"/>
      <c r="O18" s="58"/>
      <c r="P18" s="58"/>
      <c r="Q18" s="58"/>
      <c r="R18" s="58"/>
    </row>
    <row r="19" spans="1:12" s="58" customFormat="1" ht="12.75">
      <c r="A19" s="94" t="s">
        <v>111</v>
      </c>
      <c r="B19" s="95"/>
      <c r="C19" s="96">
        <f aca="true" t="shared" si="3" ref="C19:H19">SUM(C18)</f>
        <v>1163948.4100000001</v>
      </c>
      <c r="D19" s="96">
        <v>549642.3</v>
      </c>
      <c r="E19" s="96">
        <f t="shared" si="3"/>
        <v>64663.81</v>
      </c>
      <c r="F19" s="96">
        <f t="shared" si="3"/>
        <v>549642.3</v>
      </c>
      <c r="G19" s="96">
        <f t="shared" si="3"/>
        <v>0</v>
      </c>
      <c r="H19" s="96">
        <f t="shared" si="3"/>
        <v>32331.9</v>
      </c>
      <c r="I19" s="97"/>
      <c r="J19" s="98"/>
      <c r="K19" s="97"/>
      <c r="L19" s="161">
        <f>SUM(L18)</f>
        <v>1196280.31</v>
      </c>
    </row>
    <row r="20" spans="1:18" s="58" customFormat="1" ht="12.75">
      <c r="A20" s="59" t="s">
        <v>20</v>
      </c>
      <c r="B20" s="59"/>
      <c r="C20" s="60" t="e">
        <f>SUM(C15,C19,#REF!)</f>
        <v>#REF!</v>
      </c>
      <c r="D20" s="60">
        <f>D15+D19</f>
        <v>886139.8700000001</v>
      </c>
      <c r="E20" s="60">
        <f>E15+E19</f>
        <v>104251.76999999999</v>
      </c>
      <c r="F20" s="60" t="e">
        <f>SUM(F15,F19,#REF!)</f>
        <v>#REF!</v>
      </c>
      <c r="G20" s="60" t="e">
        <f>SUM(G15,G19,#REF!)</f>
        <v>#REF!</v>
      </c>
      <c r="H20" s="60" t="e">
        <f>SUM(H15,H19,#REF!)</f>
        <v>#REF!</v>
      </c>
      <c r="I20" s="60"/>
      <c r="J20" s="60"/>
      <c r="K20" s="60"/>
      <c r="L20" s="60" t="e">
        <f>SUM(L15,L19,#REF!)</f>
        <v>#REF!</v>
      </c>
      <c r="M20" s="30"/>
      <c r="N20"/>
      <c r="O20"/>
      <c r="P20"/>
      <c r="Q20"/>
      <c r="R20"/>
    </row>
    <row r="21" spans="6:7" ht="12.75">
      <c r="F21" s="30"/>
      <c r="G21" s="30"/>
    </row>
    <row r="22" ht="12.75" hidden="1"/>
    <row r="23" spans="1:7" ht="12.75" hidden="1">
      <c r="A23" s="30"/>
      <c r="B23" s="30"/>
      <c r="C23" s="30"/>
      <c r="D23" s="25" t="s">
        <v>11</v>
      </c>
      <c r="E23" s="26" t="s">
        <v>17</v>
      </c>
      <c r="F23" s="25" t="s">
        <v>18</v>
      </c>
      <c r="G23" s="23" t="s">
        <v>19</v>
      </c>
    </row>
    <row r="24" spans="1:7" ht="12.75" hidden="1">
      <c r="A24" s="30"/>
      <c r="B24" s="30"/>
      <c r="C24" s="30"/>
      <c r="D24" s="6" t="e">
        <f>SUM(E24:F24)</f>
        <v>#REF!</v>
      </c>
      <c r="E24" s="24" t="e">
        <f>SUM(D20,F20)</f>
        <v>#REF!</v>
      </c>
      <c r="F24" s="6" t="e">
        <f>SUM(E20,G20)</f>
        <v>#REF!</v>
      </c>
      <c r="G24" s="20"/>
    </row>
    <row r="25" spans="1:8" ht="12.75" hidden="1">
      <c r="A25" s="30"/>
      <c r="B25" s="30"/>
      <c r="C25" s="30"/>
      <c r="G25" s="126"/>
      <c r="H25" s="30"/>
    </row>
    <row r="26" spans="1:5" ht="12.75" hidden="1">
      <c r="A26" s="30"/>
      <c r="B26" s="30"/>
      <c r="C26" s="30"/>
      <c r="D26" s="30"/>
      <c r="E26" s="30"/>
    </row>
    <row r="27" spans="1:5" ht="12.75">
      <c r="A27" s="30"/>
      <c r="B27" s="30"/>
      <c r="C27" s="30"/>
      <c r="D27" s="30"/>
      <c r="E27" s="30"/>
    </row>
    <row r="28" spans="1:5" ht="12.75">
      <c r="A28" s="30"/>
      <c r="B28" s="30"/>
      <c r="C28" s="30"/>
      <c r="D28" s="30"/>
      <c r="E28" s="30"/>
    </row>
    <row r="29" spans="1:5" ht="12.75">
      <c r="A29" s="30"/>
      <c r="B29" s="30"/>
      <c r="C29" s="30"/>
      <c r="D29" s="30"/>
      <c r="E29" s="30"/>
    </row>
    <row r="31" spans="2:6" ht="12.75">
      <c r="B31" s="30"/>
      <c r="C31" s="30"/>
      <c r="D31" s="30"/>
      <c r="E31" s="30"/>
      <c r="F31" s="30"/>
    </row>
  </sheetData>
  <sheetProtection password="E0E3" sheet="1" objects="1" scenarios="1" selectLockedCells="1" selectUnlockedCells="1"/>
  <mergeCells count="9">
    <mergeCell ref="L6:L7"/>
    <mergeCell ref="J6:J7"/>
    <mergeCell ref="K6:K7"/>
    <mergeCell ref="A6:A7"/>
    <mergeCell ref="B6:B7"/>
    <mergeCell ref="C6:C7"/>
    <mergeCell ref="D6:G6"/>
    <mergeCell ref="I6:I7"/>
    <mergeCell ref="H6:H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L57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P6" sqref="P6"/>
    </sheetView>
  </sheetViews>
  <sheetFormatPr defaultColWidth="9.140625" defaultRowHeight="12.75"/>
  <cols>
    <col min="1" max="1" width="16.140625" style="0" bestFit="1" customWidth="1"/>
    <col min="2" max="2" width="21.28125" style="0" hidden="1" customWidth="1"/>
    <col min="3" max="3" width="14.421875" style="0" hidden="1" customWidth="1"/>
    <col min="4" max="5" width="12.7109375" style="0" bestFit="1" customWidth="1"/>
    <col min="6" max="7" width="13.8515625" style="0" hidden="1" customWidth="1"/>
    <col min="8" max="8" width="13.57421875" style="0" hidden="1" customWidth="1"/>
    <col min="9" max="9" width="17.00390625" style="0" customWidth="1"/>
    <col min="10" max="10" width="23.421875" style="0" customWidth="1"/>
    <col min="11" max="11" width="10.8515625" style="49" customWidth="1"/>
    <col min="12" max="12" width="13.140625" style="30" hidden="1" customWidth="1"/>
    <col min="13" max="13" width="11.7109375" style="0" bestFit="1" customWidth="1"/>
  </cols>
  <sheetData>
    <row r="1" spans="1:12" s="4" customFormat="1" ht="15">
      <c r="A1" s="66" t="s">
        <v>138</v>
      </c>
      <c r="B1" s="257"/>
      <c r="C1" s="257"/>
      <c r="D1" s="257"/>
      <c r="E1" s="66"/>
      <c r="F1" s="282"/>
      <c r="G1" s="257"/>
      <c r="H1" s="2"/>
      <c r="I1" s="2"/>
      <c r="K1" s="47"/>
      <c r="L1" s="57"/>
    </row>
    <row r="2" spans="1:12" s="4" customFormat="1" ht="15">
      <c r="A2" s="66" t="s">
        <v>14</v>
      </c>
      <c r="B2" s="257"/>
      <c r="C2" s="257"/>
      <c r="D2" s="257"/>
      <c r="E2" s="257"/>
      <c r="F2" s="257"/>
      <c r="G2" s="257"/>
      <c r="H2" s="2"/>
      <c r="I2" s="2"/>
      <c r="K2" s="47"/>
      <c r="L2" s="57"/>
    </row>
    <row r="3" spans="1:12" s="4" customFormat="1" ht="15">
      <c r="A3" s="203" t="s">
        <v>15</v>
      </c>
      <c r="B3" s="257"/>
      <c r="C3" s="257"/>
      <c r="D3" s="257"/>
      <c r="E3" s="253"/>
      <c r="F3" s="268"/>
      <c r="G3" s="268"/>
      <c r="K3" s="47"/>
      <c r="L3" s="57"/>
    </row>
    <row r="4" spans="1:12" s="4" customFormat="1" ht="15">
      <c r="A4" s="203" t="s">
        <v>43</v>
      </c>
      <c r="B4" s="257"/>
      <c r="C4" s="257"/>
      <c r="D4" s="268"/>
      <c r="E4" s="268"/>
      <c r="F4" s="268"/>
      <c r="G4" s="268"/>
      <c r="K4" s="47"/>
      <c r="L4" s="57"/>
    </row>
    <row r="5" spans="1:12" s="4" customFormat="1" ht="15">
      <c r="A5" s="278"/>
      <c r="B5" s="257"/>
      <c r="C5" s="257"/>
      <c r="D5" s="257"/>
      <c r="E5" s="257"/>
      <c r="F5" s="257"/>
      <c r="G5" s="257"/>
      <c r="H5" s="2"/>
      <c r="I5" s="5"/>
      <c r="K5" s="47"/>
      <c r="L5" s="57"/>
    </row>
    <row r="6" spans="1:11" ht="12.75">
      <c r="A6" s="1"/>
      <c r="K6" s="21" t="s">
        <v>19</v>
      </c>
    </row>
    <row r="7" spans="1:12" ht="12.75">
      <c r="A7" s="238" t="s">
        <v>0</v>
      </c>
      <c r="B7" s="238" t="s">
        <v>1</v>
      </c>
      <c r="C7" s="242" t="s">
        <v>2</v>
      </c>
      <c r="D7" s="238" t="s">
        <v>3</v>
      </c>
      <c r="E7" s="238"/>
      <c r="F7" s="238"/>
      <c r="G7" s="238"/>
      <c r="H7" s="226" t="s">
        <v>39</v>
      </c>
      <c r="I7" s="242" t="s">
        <v>4</v>
      </c>
      <c r="J7" s="242" t="s">
        <v>5</v>
      </c>
      <c r="K7" s="226" t="s">
        <v>6</v>
      </c>
      <c r="L7" s="232" t="s">
        <v>41</v>
      </c>
    </row>
    <row r="8" spans="1:12" ht="12.75">
      <c r="A8" s="238"/>
      <c r="B8" s="238"/>
      <c r="C8" s="242"/>
      <c r="D8" s="107" t="s">
        <v>17</v>
      </c>
      <c r="E8" s="106" t="s">
        <v>18</v>
      </c>
      <c r="F8" s="107" t="s">
        <v>9</v>
      </c>
      <c r="G8" s="106" t="s">
        <v>10</v>
      </c>
      <c r="H8" s="227"/>
      <c r="I8" s="242"/>
      <c r="J8" s="242"/>
      <c r="K8" s="228"/>
      <c r="L8" s="233"/>
    </row>
    <row r="9" spans="1:12" s="14" customFormat="1" ht="12.75">
      <c r="A9" s="46" t="s">
        <v>16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27"/>
    </row>
    <row r="10" spans="1:12" s="93" customFormat="1" ht="12.75">
      <c r="A10" s="29">
        <v>22160120053502</v>
      </c>
      <c r="B10" s="62" t="s">
        <v>58</v>
      </c>
      <c r="C10" s="38">
        <f aca="true" t="shared" si="0" ref="C10:C15">SUM(D10:G10)</f>
        <v>142992.40000000002</v>
      </c>
      <c r="D10" s="38">
        <v>67524.19</v>
      </c>
      <c r="E10" s="38">
        <v>7944.02</v>
      </c>
      <c r="F10" s="38">
        <v>67524.19</v>
      </c>
      <c r="G10" s="38">
        <v>0</v>
      </c>
      <c r="H10" s="38">
        <v>3972.01</v>
      </c>
      <c r="I10" s="61">
        <v>42412</v>
      </c>
      <c r="J10" s="55" t="s">
        <v>48</v>
      </c>
      <c r="K10" s="61">
        <v>42409</v>
      </c>
      <c r="L10" s="38">
        <f aca="true" t="shared" si="1" ref="L10:L15">SUM(C10,H10)</f>
        <v>146964.41000000003</v>
      </c>
    </row>
    <row r="11" spans="1:12" s="93" customFormat="1" ht="25.5">
      <c r="A11" s="142">
        <v>22160120025558</v>
      </c>
      <c r="B11" s="187" t="s">
        <v>75</v>
      </c>
      <c r="C11" s="210">
        <f t="shared" si="0"/>
        <v>558273.53</v>
      </c>
      <c r="D11" s="189">
        <v>256504.05</v>
      </c>
      <c r="E11" s="189">
        <v>45265.43</v>
      </c>
      <c r="F11" s="189">
        <v>256504.05</v>
      </c>
      <c r="G11" s="38">
        <v>0</v>
      </c>
      <c r="H11" s="38">
        <v>0</v>
      </c>
      <c r="I11" s="212" t="s">
        <v>89</v>
      </c>
      <c r="J11" s="55" t="s">
        <v>48</v>
      </c>
      <c r="K11" s="61">
        <v>42409</v>
      </c>
      <c r="L11" s="38">
        <f t="shared" si="1"/>
        <v>558273.53</v>
      </c>
    </row>
    <row r="12" spans="1:12" s="93" customFormat="1" ht="12.75">
      <c r="A12" s="29">
        <v>22160120034602</v>
      </c>
      <c r="B12" s="62" t="s">
        <v>56</v>
      </c>
      <c r="C12" s="38">
        <f t="shared" si="0"/>
        <v>1377.28</v>
      </c>
      <c r="D12" s="38">
        <v>650.38</v>
      </c>
      <c r="E12" s="38">
        <v>76.52</v>
      </c>
      <c r="F12" s="38">
        <v>650.38</v>
      </c>
      <c r="G12" s="38">
        <v>0</v>
      </c>
      <c r="H12" s="38">
        <v>38.26</v>
      </c>
      <c r="I12" s="61">
        <v>42412</v>
      </c>
      <c r="J12" s="55" t="s">
        <v>48</v>
      </c>
      <c r="K12" s="61">
        <v>42409</v>
      </c>
      <c r="L12" s="38">
        <f t="shared" si="1"/>
        <v>1415.54</v>
      </c>
    </row>
    <row r="13" spans="1:12" s="93" customFormat="1" ht="25.5">
      <c r="A13" s="142">
        <v>22160120025559</v>
      </c>
      <c r="B13" s="187" t="s">
        <v>71</v>
      </c>
      <c r="C13" s="210">
        <f t="shared" si="0"/>
        <v>211554.01</v>
      </c>
      <c r="D13" s="189">
        <v>97200.49</v>
      </c>
      <c r="E13" s="189">
        <v>17153.03</v>
      </c>
      <c r="F13" s="189">
        <v>97200.49</v>
      </c>
      <c r="G13" s="38">
        <v>0</v>
      </c>
      <c r="H13" s="38">
        <v>0</v>
      </c>
      <c r="I13" s="212" t="s">
        <v>89</v>
      </c>
      <c r="J13" s="55" t="s">
        <v>48</v>
      </c>
      <c r="K13" s="61">
        <v>42409</v>
      </c>
      <c r="L13" s="38">
        <f t="shared" si="1"/>
        <v>211554.01</v>
      </c>
    </row>
    <row r="14" spans="1:12" s="93" customFormat="1" ht="12.75">
      <c r="A14" s="29">
        <v>22160120050504</v>
      </c>
      <c r="B14" s="62" t="s">
        <v>65</v>
      </c>
      <c r="C14" s="38">
        <f t="shared" si="0"/>
        <v>156709.51</v>
      </c>
      <c r="D14" s="38">
        <v>74001.71</v>
      </c>
      <c r="E14" s="38">
        <v>8706.09</v>
      </c>
      <c r="F14" s="38">
        <v>74001.71</v>
      </c>
      <c r="G14" s="38">
        <v>0</v>
      </c>
      <c r="H14" s="38">
        <v>4353.04</v>
      </c>
      <c r="I14" s="61">
        <v>42412</v>
      </c>
      <c r="J14" s="55" t="s">
        <v>48</v>
      </c>
      <c r="K14" s="61">
        <v>42409</v>
      </c>
      <c r="L14" s="38">
        <f t="shared" si="1"/>
        <v>161062.55000000002</v>
      </c>
    </row>
    <row r="15" spans="1:12" s="93" customFormat="1" ht="12.75">
      <c r="A15" s="29">
        <v>22160120050505</v>
      </c>
      <c r="B15" s="62" t="s">
        <v>65</v>
      </c>
      <c r="C15" s="38">
        <f t="shared" si="0"/>
        <v>58285.6</v>
      </c>
      <c r="D15" s="38">
        <v>27523.75</v>
      </c>
      <c r="E15" s="38">
        <v>3238.1</v>
      </c>
      <c r="F15" s="38">
        <v>27523.75</v>
      </c>
      <c r="G15" s="38">
        <v>0</v>
      </c>
      <c r="H15" s="38">
        <v>1619.05</v>
      </c>
      <c r="I15" s="61">
        <v>42424</v>
      </c>
      <c r="J15" s="55" t="s">
        <v>85</v>
      </c>
      <c r="K15" s="61">
        <v>42419</v>
      </c>
      <c r="L15" s="38">
        <f t="shared" si="1"/>
        <v>59904.65</v>
      </c>
    </row>
    <row r="16" spans="1:12" s="14" customFormat="1" ht="12.75">
      <c r="A16" s="9" t="s">
        <v>11</v>
      </c>
      <c r="B16" s="9"/>
      <c r="C16" s="117">
        <f aca="true" t="shared" si="2" ref="C16:H16">SUM(C10:C15)</f>
        <v>1129192.33</v>
      </c>
      <c r="D16" s="117">
        <v>523404.57</v>
      </c>
      <c r="E16" s="117">
        <f t="shared" si="2"/>
        <v>82383.19</v>
      </c>
      <c r="F16" s="117">
        <f t="shared" si="2"/>
        <v>523404.57</v>
      </c>
      <c r="G16" s="117">
        <f t="shared" si="2"/>
        <v>0</v>
      </c>
      <c r="H16" s="117">
        <f t="shared" si="2"/>
        <v>9982.36</v>
      </c>
      <c r="I16" s="9"/>
      <c r="J16" s="9"/>
      <c r="K16" s="9"/>
      <c r="L16" s="10">
        <f>SUM(L10:L15)</f>
        <v>1139174.69</v>
      </c>
    </row>
    <row r="17" spans="1:12" s="14" customFormat="1" ht="12.75">
      <c r="A17" s="28" t="s">
        <v>37</v>
      </c>
      <c r="B17" s="35"/>
      <c r="C17" s="8">
        <f aca="true" t="shared" si="3" ref="C17:H17">SUM(C16)</f>
        <v>1129192.33</v>
      </c>
      <c r="D17" s="8">
        <v>523404.57</v>
      </c>
      <c r="E17" s="8">
        <f t="shared" si="3"/>
        <v>82383.19</v>
      </c>
      <c r="F17" s="8">
        <f t="shared" si="3"/>
        <v>523404.57</v>
      </c>
      <c r="G17" s="8">
        <f t="shared" si="3"/>
        <v>0</v>
      </c>
      <c r="H17" s="8">
        <f t="shared" si="3"/>
        <v>9982.36</v>
      </c>
      <c r="I17" s="36"/>
      <c r="J17" s="36"/>
      <c r="K17" s="69"/>
      <c r="L17" s="163">
        <f>SUM(L16)</f>
        <v>1139174.69</v>
      </c>
    </row>
    <row r="18" spans="1:12" s="14" customFormat="1" ht="12.75">
      <c r="A18" s="46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27"/>
    </row>
    <row r="19" spans="1:12" s="93" customFormat="1" ht="25.5">
      <c r="A19" s="142">
        <v>22160120039610</v>
      </c>
      <c r="B19" s="187" t="s">
        <v>90</v>
      </c>
      <c r="C19" s="210">
        <f>SUM(D19:G19)</f>
        <v>48294.58</v>
      </c>
      <c r="D19" s="189">
        <v>22189.4</v>
      </c>
      <c r="E19" s="189">
        <v>3915.78</v>
      </c>
      <c r="F19" s="189">
        <v>22189.4</v>
      </c>
      <c r="G19" s="38">
        <v>0</v>
      </c>
      <c r="H19" s="38">
        <v>0</v>
      </c>
      <c r="I19" s="212" t="s">
        <v>129</v>
      </c>
      <c r="J19" s="55" t="s">
        <v>103</v>
      </c>
      <c r="K19" s="61">
        <v>42438</v>
      </c>
      <c r="L19" s="38">
        <f>SUM(C19,H19)</f>
        <v>48294.58</v>
      </c>
    </row>
    <row r="20" spans="1:12" s="93" customFormat="1" ht="12.75">
      <c r="A20" s="29">
        <v>22160120051505</v>
      </c>
      <c r="B20" s="62" t="s">
        <v>57</v>
      </c>
      <c r="C20" s="38">
        <f aca="true" t="shared" si="4" ref="C20:C30">SUM(D20:G20)</f>
        <v>133028.43</v>
      </c>
      <c r="D20" s="38">
        <v>62818.98</v>
      </c>
      <c r="E20" s="38">
        <v>7390.47</v>
      </c>
      <c r="F20" s="38">
        <v>62818.98</v>
      </c>
      <c r="G20" s="38">
        <v>0</v>
      </c>
      <c r="H20" s="38">
        <v>3695.24</v>
      </c>
      <c r="I20" s="61">
        <v>42443</v>
      </c>
      <c r="J20" s="55" t="s">
        <v>103</v>
      </c>
      <c r="K20" s="61">
        <v>42438</v>
      </c>
      <c r="L20" s="38">
        <f aca="true" t="shared" si="5" ref="L20:L30">SUM(C20,H20)</f>
        <v>136723.66999999998</v>
      </c>
    </row>
    <row r="21" spans="1:12" s="93" customFormat="1" ht="25.5">
      <c r="A21" s="142">
        <v>22160120023531</v>
      </c>
      <c r="B21" s="187" t="s">
        <v>71</v>
      </c>
      <c r="C21" s="210">
        <f t="shared" si="4"/>
        <v>3648888.11</v>
      </c>
      <c r="D21" s="189">
        <v>1676516.16</v>
      </c>
      <c r="E21" s="189">
        <v>295855.79</v>
      </c>
      <c r="F21" s="189">
        <v>1676516.16</v>
      </c>
      <c r="G21" s="38">
        <v>0</v>
      </c>
      <c r="H21" s="38">
        <v>0</v>
      </c>
      <c r="I21" s="212" t="s">
        <v>129</v>
      </c>
      <c r="J21" s="55" t="s">
        <v>103</v>
      </c>
      <c r="K21" s="61">
        <v>42438</v>
      </c>
      <c r="L21" s="38">
        <f t="shared" si="5"/>
        <v>3648888.11</v>
      </c>
    </row>
    <row r="22" spans="1:12" s="93" customFormat="1" ht="25.5">
      <c r="A22" s="142">
        <v>22160120025561</v>
      </c>
      <c r="B22" s="187" t="s">
        <v>71</v>
      </c>
      <c r="C22" s="210">
        <f t="shared" si="4"/>
        <v>404529.71</v>
      </c>
      <c r="D22" s="189">
        <v>185865.01</v>
      </c>
      <c r="E22" s="189">
        <v>32799.69</v>
      </c>
      <c r="F22" s="189">
        <v>185865.01</v>
      </c>
      <c r="G22" s="38">
        <v>0</v>
      </c>
      <c r="H22" s="38">
        <v>0</v>
      </c>
      <c r="I22" s="212" t="s">
        <v>129</v>
      </c>
      <c r="J22" s="55" t="s">
        <v>103</v>
      </c>
      <c r="K22" s="61">
        <v>42438</v>
      </c>
      <c r="L22" s="38">
        <f t="shared" si="5"/>
        <v>404529.71</v>
      </c>
    </row>
    <row r="23" spans="1:12" s="93" customFormat="1" ht="12.75">
      <c r="A23" s="29">
        <v>22160120051506</v>
      </c>
      <c r="B23" s="62" t="s">
        <v>57</v>
      </c>
      <c r="C23" s="38">
        <f t="shared" si="4"/>
        <v>101337.15</v>
      </c>
      <c r="D23" s="38">
        <v>47853.63</v>
      </c>
      <c r="E23" s="38">
        <v>5629.89</v>
      </c>
      <c r="F23" s="38">
        <v>47853.63</v>
      </c>
      <c r="G23" s="38">
        <v>0</v>
      </c>
      <c r="H23" s="38">
        <v>2814.93</v>
      </c>
      <c r="I23" s="61">
        <v>42443</v>
      </c>
      <c r="J23" s="55" t="s">
        <v>103</v>
      </c>
      <c r="K23" s="61">
        <v>42438</v>
      </c>
      <c r="L23" s="38">
        <f t="shared" si="5"/>
        <v>104152.07999999999</v>
      </c>
    </row>
    <row r="24" spans="1:12" s="93" customFormat="1" ht="12.75">
      <c r="A24" s="29">
        <v>22160120037602</v>
      </c>
      <c r="B24" s="62" t="s">
        <v>57</v>
      </c>
      <c r="C24" s="38">
        <f t="shared" si="4"/>
        <v>5257.6900000000005</v>
      </c>
      <c r="D24" s="38">
        <v>2482.8</v>
      </c>
      <c r="E24" s="38">
        <v>292.09</v>
      </c>
      <c r="F24" s="38">
        <v>2482.8</v>
      </c>
      <c r="G24" s="38">
        <v>0</v>
      </c>
      <c r="H24" s="38">
        <v>146.05</v>
      </c>
      <c r="I24" s="61">
        <v>42459</v>
      </c>
      <c r="J24" s="55" t="s">
        <v>128</v>
      </c>
      <c r="K24" s="43">
        <v>42451</v>
      </c>
      <c r="L24" s="38">
        <f t="shared" si="5"/>
        <v>5403.740000000001</v>
      </c>
    </row>
    <row r="25" spans="1:12" s="93" customFormat="1" ht="12.75">
      <c r="A25" s="29">
        <v>22160120050606</v>
      </c>
      <c r="B25" s="62" t="s">
        <v>65</v>
      </c>
      <c r="C25" s="38">
        <f t="shared" si="4"/>
        <v>84279.9</v>
      </c>
      <c r="D25" s="38">
        <v>39798.84</v>
      </c>
      <c r="E25" s="38">
        <v>4682.22</v>
      </c>
      <c r="F25" s="38">
        <v>39798.84</v>
      </c>
      <c r="G25" s="38">
        <v>0</v>
      </c>
      <c r="H25" s="38">
        <v>2341.11</v>
      </c>
      <c r="I25" s="61">
        <v>42459</v>
      </c>
      <c r="J25" s="55" t="s">
        <v>128</v>
      </c>
      <c r="K25" s="43">
        <v>42451</v>
      </c>
      <c r="L25" s="38">
        <f t="shared" si="5"/>
        <v>86621.01</v>
      </c>
    </row>
    <row r="26" spans="1:12" s="93" customFormat="1" ht="25.5">
      <c r="A26" s="142">
        <v>22160120025560</v>
      </c>
      <c r="B26" s="187" t="s">
        <v>71</v>
      </c>
      <c r="C26" s="210">
        <f t="shared" si="4"/>
        <v>694795.97</v>
      </c>
      <c r="D26" s="189">
        <v>319230.57</v>
      </c>
      <c r="E26" s="189">
        <v>56334.83</v>
      </c>
      <c r="F26" s="189">
        <v>319230.57</v>
      </c>
      <c r="G26" s="38">
        <v>0</v>
      </c>
      <c r="H26" s="38">
        <v>0</v>
      </c>
      <c r="I26" s="212" t="s">
        <v>134</v>
      </c>
      <c r="J26" s="55" t="s">
        <v>128</v>
      </c>
      <c r="K26" s="43">
        <v>42451</v>
      </c>
      <c r="L26" s="38">
        <f t="shared" si="5"/>
        <v>694795.97</v>
      </c>
    </row>
    <row r="27" spans="1:12" s="93" customFormat="1" ht="25.5">
      <c r="A27" s="142">
        <v>22160120052603</v>
      </c>
      <c r="B27" s="187" t="s">
        <v>90</v>
      </c>
      <c r="C27" s="210">
        <f t="shared" si="4"/>
        <v>44199.62</v>
      </c>
      <c r="D27" s="189">
        <v>20307.93</v>
      </c>
      <c r="E27" s="189">
        <v>3583.76</v>
      </c>
      <c r="F27" s="189">
        <v>20307.93</v>
      </c>
      <c r="G27" s="38">
        <v>0</v>
      </c>
      <c r="H27" s="38">
        <v>0</v>
      </c>
      <c r="I27" s="212" t="s">
        <v>134</v>
      </c>
      <c r="J27" s="55" t="s">
        <v>128</v>
      </c>
      <c r="K27" s="43">
        <v>42451</v>
      </c>
      <c r="L27" s="38">
        <f t="shared" si="5"/>
        <v>44199.62</v>
      </c>
    </row>
    <row r="28" spans="1:12" s="93" customFormat="1" ht="12.75">
      <c r="A28" s="29">
        <v>22160120056602</v>
      </c>
      <c r="B28" s="62" t="s">
        <v>54</v>
      </c>
      <c r="C28" s="38">
        <f t="shared" si="4"/>
        <v>202508.59000000003</v>
      </c>
      <c r="D28" s="38">
        <v>95629.05</v>
      </c>
      <c r="E28" s="38">
        <v>11250.49</v>
      </c>
      <c r="F28" s="38">
        <v>95629.05</v>
      </c>
      <c r="G28" s="38">
        <v>0</v>
      </c>
      <c r="H28" s="38">
        <v>5625.24</v>
      </c>
      <c r="I28" s="61">
        <v>42459</v>
      </c>
      <c r="J28" s="55" t="s">
        <v>128</v>
      </c>
      <c r="K28" s="43">
        <v>42451</v>
      </c>
      <c r="L28" s="38">
        <f t="shared" si="5"/>
        <v>208133.83000000002</v>
      </c>
    </row>
    <row r="29" spans="1:12" s="93" customFormat="1" ht="12.75">
      <c r="A29" s="29">
        <v>22160120033603</v>
      </c>
      <c r="B29" s="62" t="s">
        <v>132</v>
      </c>
      <c r="C29" s="38">
        <f t="shared" si="4"/>
        <v>21434.399999999998</v>
      </c>
      <c r="D29" s="38">
        <v>10121.8</v>
      </c>
      <c r="E29" s="38">
        <v>1190.8</v>
      </c>
      <c r="F29" s="38">
        <v>10121.8</v>
      </c>
      <c r="G29" s="38">
        <v>0</v>
      </c>
      <c r="H29" s="38">
        <v>595.4</v>
      </c>
      <c r="I29" s="61">
        <v>42459</v>
      </c>
      <c r="J29" s="55" t="s">
        <v>128</v>
      </c>
      <c r="K29" s="43">
        <v>42451</v>
      </c>
      <c r="L29" s="38">
        <f t="shared" si="5"/>
        <v>22029.8</v>
      </c>
    </row>
    <row r="30" spans="1:12" s="93" customFormat="1" ht="25.5">
      <c r="A30" s="142">
        <v>22160120023532</v>
      </c>
      <c r="B30" s="187" t="s">
        <v>71</v>
      </c>
      <c r="C30" s="210">
        <f t="shared" si="4"/>
        <v>9755.79</v>
      </c>
      <c r="D30" s="189">
        <v>4482.39</v>
      </c>
      <c r="E30" s="189">
        <v>791.01</v>
      </c>
      <c r="F30" s="189">
        <v>4482.39</v>
      </c>
      <c r="G30" s="38">
        <v>0</v>
      </c>
      <c r="H30" s="38">
        <v>0</v>
      </c>
      <c r="I30" s="212" t="s">
        <v>134</v>
      </c>
      <c r="J30" s="55" t="s">
        <v>128</v>
      </c>
      <c r="K30" s="43">
        <v>42451</v>
      </c>
      <c r="L30" s="38">
        <f t="shared" si="5"/>
        <v>9755.79</v>
      </c>
    </row>
    <row r="31" spans="1:12" s="14" customFormat="1" ht="12.75">
      <c r="A31" s="9" t="s">
        <v>11</v>
      </c>
      <c r="B31" s="9"/>
      <c r="C31" s="117">
        <f>SUM(C19:C30)</f>
        <v>5398309.940000001</v>
      </c>
      <c r="D31" s="117">
        <v>2487296.56</v>
      </c>
      <c r="E31" s="117">
        <f>SUM(E19:E30)</f>
        <v>423716.82</v>
      </c>
      <c r="F31" s="117">
        <f>SUM(F19:F30)</f>
        <v>2487296.56</v>
      </c>
      <c r="G31" s="117">
        <f>SUM(G19:G30)</f>
        <v>0</v>
      </c>
      <c r="H31" s="117">
        <f>SUM(H19:H30)</f>
        <v>15217.97</v>
      </c>
      <c r="I31" s="9"/>
      <c r="J31" s="9"/>
      <c r="K31" s="9"/>
      <c r="L31" s="10">
        <f>SUM(L19:L30)</f>
        <v>5413527.91</v>
      </c>
    </row>
    <row r="32" spans="1:12" s="14" customFormat="1" ht="12.75">
      <c r="A32" s="28" t="s">
        <v>111</v>
      </c>
      <c r="B32" s="35"/>
      <c r="C32" s="8">
        <f aca="true" t="shared" si="6" ref="C32:H32">SUM(C31)</f>
        <v>5398309.940000001</v>
      </c>
      <c r="D32" s="8">
        <v>2487296.56</v>
      </c>
      <c r="E32" s="8">
        <f t="shared" si="6"/>
        <v>423716.82</v>
      </c>
      <c r="F32" s="8">
        <f t="shared" si="6"/>
        <v>2487296.56</v>
      </c>
      <c r="G32" s="8">
        <f t="shared" si="6"/>
        <v>0</v>
      </c>
      <c r="H32" s="8">
        <f t="shared" si="6"/>
        <v>15217.97</v>
      </c>
      <c r="I32" s="36"/>
      <c r="J32" s="36"/>
      <c r="K32" s="69"/>
      <c r="L32" s="163">
        <f>SUM(L31)</f>
        <v>5413527.91</v>
      </c>
    </row>
    <row r="33" spans="1:12" ht="12.75">
      <c r="A33" s="12" t="s">
        <v>11</v>
      </c>
      <c r="B33" s="12"/>
      <c r="C33" s="13" t="e">
        <f>SUM(C17,C32,#REF!)</f>
        <v>#REF!</v>
      </c>
      <c r="D33" s="13">
        <f>D32+D17</f>
        <v>3010701.13</v>
      </c>
      <c r="E33" s="13">
        <f>E32+E17</f>
        <v>506100.01</v>
      </c>
      <c r="F33" s="13" t="e">
        <f>SUM(F17,F32,#REF!)</f>
        <v>#REF!</v>
      </c>
      <c r="G33" s="13" t="e">
        <f>SUM(G17,G32,#REF!)</f>
        <v>#REF!</v>
      </c>
      <c r="H33" s="13" t="e">
        <f>SUM(H17,H32,#REF!)</f>
        <v>#REF!</v>
      </c>
      <c r="I33" s="12"/>
      <c r="J33" s="12"/>
      <c r="K33" s="51"/>
      <c r="L33" s="122" t="e">
        <f>SUM(L17,L32,#REF!)</f>
        <v>#REF!</v>
      </c>
    </row>
    <row r="35" ht="12.75" hidden="1"/>
    <row r="36" spans="4:7" ht="12.75" hidden="1">
      <c r="D36" s="25" t="s">
        <v>11</v>
      </c>
      <c r="E36" s="26" t="s">
        <v>17</v>
      </c>
      <c r="F36" s="25" t="s">
        <v>18</v>
      </c>
      <c r="G36" s="23" t="s">
        <v>19</v>
      </c>
    </row>
    <row r="37" spans="4:9" ht="12.75" hidden="1">
      <c r="D37" s="6" t="e">
        <f>SUM(E37:F37)</f>
        <v>#REF!</v>
      </c>
      <c r="E37" s="24" t="e">
        <f>SUM(D33,F33)</f>
        <v>#REF!</v>
      </c>
      <c r="F37" s="6" t="e">
        <f>SUM(E33,G33)</f>
        <v>#REF!</v>
      </c>
      <c r="G37" s="20"/>
      <c r="H37" s="30"/>
      <c r="I37" s="30"/>
    </row>
    <row r="38" spans="4:6" ht="12.75" hidden="1">
      <c r="D38" s="30"/>
      <c r="E38" s="30"/>
      <c r="F38" s="30"/>
    </row>
    <row r="39" ht="12.75">
      <c r="D39" s="30"/>
    </row>
    <row r="40" spans="4:7" ht="12.75">
      <c r="D40" s="30"/>
      <c r="F40" s="30"/>
      <c r="G40" s="30"/>
    </row>
    <row r="41" ht="12.75">
      <c r="D41" s="30"/>
    </row>
    <row r="42" spans="4:6" ht="12.75">
      <c r="D42" s="30"/>
      <c r="F42" s="30"/>
    </row>
    <row r="43" spans="6:7" ht="12.75">
      <c r="F43" s="30"/>
      <c r="G43" s="30"/>
    </row>
    <row r="44" spans="4:6" ht="12.75">
      <c r="D44" s="30"/>
      <c r="E44" s="30"/>
      <c r="F44" s="30"/>
    </row>
    <row r="45" spans="4:6" ht="12.75">
      <c r="D45" s="30"/>
      <c r="E45" s="30"/>
      <c r="F45" s="30"/>
    </row>
    <row r="46" spans="4:6" ht="12.75">
      <c r="D46" s="30"/>
      <c r="E46" s="30"/>
      <c r="F46" s="30"/>
    </row>
    <row r="47" spans="4:6" ht="12.75">
      <c r="D47" s="30"/>
      <c r="F47" s="30"/>
    </row>
    <row r="49" spans="4:6" ht="12.75">
      <c r="D49" s="30"/>
      <c r="E49" s="30"/>
      <c r="F49" s="30"/>
    </row>
    <row r="54" ht="12.75">
      <c r="D54" s="30"/>
    </row>
    <row r="57" ht="12.75">
      <c r="D57" s="30"/>
    </row>
  </sheetData>
  <sheetProtection password="E0E3" sheet="1" objects="1" scenarios="1" selectLockedCells="1" selectUnlockedCells="1"/>
  <mergeCells count="9">
    <mergeCell ref="I7:I8"/>
    <mergeCell ref="H7:H8"/>
    <mergeCell ref="L7:L8"/>
    <mergeCell ref="J7:J8"/>
    <mergeCell ref="K7:K8"/>
    <mergeCell ref="A7:A8"/>
    <mergeCell ref="B7:B8"/>
    <mergeCell ref="C7:C8"/>
    <mergeCell ref="D7:G7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M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V48" sqref="V48"/>
    </sheetView>
  </sheetViews>
  <sheetFormatPr defaultColWidth="9.140625" defaultRowHeight="12.75"/>
  <cols>
    <col min="1" max="1" width="15.421875" style="0" customWidth="1"/>
    <col min="2" max="2" width="29.28125" style="0" hidden="1" customWidth="1"/>
    <col min="3" max="3" width="18.8515625" style="0" hidden="1" customWidth="1"/>
    <col min="4" max="5" width="13.57421875" style="0" customWidth="1"/>
    <col min="6" max="7" width="14.57421875" style="0" hidden="1" customWidth="1"/>
    <col min="8" max="8" width="13.28125" style="0" hidden="1" customWidth="1"/>
    <col min="9" max="9" width="13.7109375" style="0" hidden="1" customWidth="1"/>
    <col min="10" max="10" width="23.28125" style="0" customWidth="1"/>
    <col min="11" max="11" width="12.140625" style="0" customWidth="1"/>
    <col min="12" max="12" width="14.8515625" style="30" hidden="1" customWidth="1"/>
    <col min="13" max="13" width="12.7109375" style="0" bestFit="1" customWidth="1"/>
  </cols>
  <sheetData>
    <row r="1" spans="1:12" s="68" customFormat="1" ht="15.75" customHeight="1">
      <c r="A1" s="251" t="s">
        <v>141</v>
      </c>
      <c r="B1" s="251"/>
      <c r="C1" s="251"/>
      <c r="D1" s="251"/>
      <c r="E1" s="66"/>
      <c r="F1" s="66"/>
      <c r="G1" s="251"/>
      <c r="L1" s="162"/>
    </row>
    <row r="2" spans="1:12" s="68" customFormat="1" ht="15.75" customHeight="1">
      <c r="A2" s="251" t="s">
        <v>34</v>
      </c>
      <c r="B2" s="251"/>
      <c r="C2" s="251"/>
      <c r="D2" s="251"/>
      <c r="E2" s="251"/>
      <c r="F2" s="251"/>
      <c r="G2" s="251"/>
      <c r="L2" s="162"/>
    </row>
    <row r="3" spans="1:12" s="68" customFormat="1" ht="15.75" customHeight="1">
      <c r="A3" s="251" t="s">
        <v>35</v>
      </c>
      <c r="B3" s="251"/>
      <c r="C3" s="251"/>
      <c r="D3" s="251"/>
      <c r="E3" s="251"/>
      <c r="F3" s="251"/>
      <c r="G3" s="251"/>
      <c r="L3" s="162"/>
    </row>
    <row r="4" spans="1:12" s="68" customFormat="1" ht="15.75" customHeight="1">
      <c r="A4" s="251" t="s">
        <v>44</v>
      </c>
      <c r="B4" s="251"/>
      <c r="C4" s="251"/>
      <c r="D4" s="251"/>
      <c r="E4" s="251"/>
      <c r="F4" s="251"/>
      <c r="G4" s="251"/>
      <c r="L4" s="162"/>
    </row>
    <row r="5" spans="1:12" s="4" customFormat="1" ht="15">
      <c r="A5" s="271"/>
      <c r="B5" s="255"/>
      <c r="C5" s="255"/>
      <c r="D5" s="255"/>
      <c r="E5" s="255"/>
      <c r="F5" s="255"/>
      <c r="G5" s="255"/>
      <c r="H5" s="2"/>
      <c r="I5" s="5"/>
      <c r="L5" s="57"/>
    </row>
    <row r="6" spans="1:11" ht="12.75">
      <c r="A6" s="1"/>
      <c r="K6" s="21" t="s">
        <v>19</v>
      </c>
    </row>
    <row r="7" spans="1:12" ht="12.75">
      <c r="A7" s="238" t="s">
        <v>0</v>
      </c>
      <c r="B7" s="238" t="s">
        <v>1</v>
      </c>
      <c r="C7" s="242" t="s">
        <v>2</v>
      </c>
      <c r="D7" s="238" t="s">
        <v>3</v>
      </c>
      <c r="E7" s="238"/>
      <c r="F7" s="238"/>
      <c r="G7" s="238"/>
      <c r="H7" s="226" t="s">
        <v>38</v>
      </c>
      <c r="I7" s="242" t="s">
        <v>4</v>
      </c>
      <c r="J7" s="242" t="s">
        <v>5</v>
      </c>
      <c r="K7" s="242" t="s">
        <v>6</v>
      </c>
      <c r="L7" s="232" t="s">
        <v>41</v>
      </c>
    </row>
    <row r="8" spans="1:12" ht="12.75">
      <c r="A8" s="238"/>
      <c r="B8" s="238"/>
      <c r="C8" s="242"/>
      <c r="D8" s="107" t="s">
        <v>17</v>
      </c>
      <c r="E8" s="106" t="s">
        <v>18</v>
      </c>
      <c r="F8" s="107" t="s">
        <v>9</v>
      </c>
      <c r="G8" s="106" t="s">
        <v>10</v>
      </c>
      <c r="H8" s="227"/>
      <c r="I8" s="242"/>
      <c r="J8" s="242"/>
      <c r="K8" s="242"/>
      <c r="L8" s="233"/>
    </row>
    <row r="9" spans="1:12" s="14" customFormat="1" ht="12.75">
      <c r="A9" s="182" t="s">
        <v>16</v>
      </c>
      <c r="B9" s="181"/>
      <c r="C9" s="183"/>
      <c r="D9" s="183"/>
      <c r="E9" s="183"/>
      <c r="F9" s="183"/>
      <c r="G9" s="183"/>
      <c r="H9" s="183"/>
      <c r="I9" s="184"/>
      <c r="J9" s="184"/>
      <c r="K9" s="185"/>
      <c r="L9" s="186"/>
    </row>
    <row r="10" spans="1:12" s="14" customFormat="1" ht="12.75">
      <c r="A10" s="29"/>
      <c r="B10" s="15"/>
      <c r="C10" s="44"/>
      <c r="D10" s="44"/>
      <c r="E10" s="44"/>
      <c r="F10" s="196"/>
      <c r="G10" s="196"/>
      <c r="H10" s="17"/>
      <c r="I10" s="45"/>
      <c r="J10" s="55"/>
      <c r="K10" s="124"/>
      <c r="L10" s="38"/>
    </row>
    <row r="11" spans="1:12" s="14" customFormat="1" ht="12.75">
      <c r="A11" s="9" t="s">
        <v>20</v>
      </c>
      <c r="B11" s="7"/>
      <c r="C11" s="10">
        <f aca="true" t="shared" si="0" ref="C11:H11">SUM(C10:C10)</f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8"/>
      <c r="J11" s="18"/>
      <c r="K11" s="19"/>
      <c r="L11" s="10">
        <f>SUM(L10:L10)</f>
        <v>0</v>
      </c>
    </row>
    <row r="12" spans="1:12" s="14" customFormat="1" ht="12.75">
      <c r="A12" s="28" t="s">
        <v>111</v>
      </c>
      <c r="B12" s="35"/>
      <c r="C12" s="8">
        <f aca="true" t="shared" si="1" ref="C12:H12">SUM(C11)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36"/>
      <c r="J12" s="36"/>
      <c r="K12" s="37"/>
      <c r="L12" s="8">
        <f>SUM(L11)</f>
        <v>0</v>
      </c>
    </row>
    <row r="13" spans="1:13" ht="12.75">
      <c r="A13" s="12" t="s">
        <v>11</v>
      </c>
      <c r="B13" s="12"/>
      <c r="C13" s="13">
        <f aca="true" t="shared" si="2" ref="C13:H13">SUM(C12)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2"/>
      <c r="J13" s="12"/>
      <c r="K13" s="12"/>
      <c r="L13" s="13" t="e">
        <f>SUM(L12,#REF!)</f>
        <v>#REF!</v>
      </c>
      <c r="M13" s="30"/>
    </row>
    <row r="15" ht="12.75" hidden="1"/>
    <row r="16" spans="4:7" ht="12.75" hidden="1">
      <c r="D16" s="25" t="s">
        <v>11</v>
      </c>
      <c r="E16" s="26" t="s">
        <v>17</v>
      </c>
      <c r="F16" s="25" t="s">
        <v>18</v>
      </c>
      <c r="G16" s="23" t="s">
        <v>19</v>
      </c>
    </row>
    <row r="17" spans="4:7" ht="12.75" hidden="1">
      <c r="D17" s="6">
        <f>SUM(E17:F17)</f>
        <v>0</v>
      </c>
      <c r="E17" s="24">
        <f>SUM(D13,F13)</f>
        <v>0</v>
      </c>
      <c r="F17" s="6">
        <f>SUM(E13,G13)</f>
        <v>0</v>
      </c>
      <c r="G17" s="20"/>
    </row>
    <row r="18" ht="12.75" hidden="1"/>
    <row r="19" ht="12.75" hidden="1"/>
    <row r="20" spans="3:4" ht="12.75">
      <c r="C20" s="193"/>
      <c r="D20" s="193"/>
    </row>
    <row r="21" spans="3:4" ht="12.75">
      <c r="C21" s="193"/>
      <c r="D21" s="193"/>
    </row>
    <row r="22" spans="3:4" ht="12.75">
      <c r="C22" s="207"/>
      <c r="D22" s="207"/>
    </row>
  </sheetData>
  <sheetProtection password="E0E3" sheet="1" objects="1" selectLockedCells="1" selectUnlockedCells="1"/>
  <mergeCells count="10">
    <mergeCell ref="H7:H8"/>
    <mergeCell ref="L7:L8"/>
    <mergeCell ref="A5:G5"/>
    <mergeCell ref="I7:I8"/>
    <mergeCell ref="J7:J8"/>
    <mergeCell ref="K7:K8"/>
    <mergeCell ref="D7:G7"/>
    <mergeCell ref="A7:A8"/>
    <mergeCell ref="B7:B8"/>
    <mergeCell ref="C7:C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Turzová Mária</dc:creator>
  <cp:keywords/>
  <dc:description/>
  <cp:lastModifiedBy>Turzová Mária</cp:lastModifiedBy>
  <cp:lastPrinted>2015-10-02T10:20:36Z</cp:lastPrinted>
  <dcterms:created xsi:type="dcterms:W3CDTF">1996-10-14T23:33:28Z</dcterms:created>
  <dcterms:modified xsi:type="dcterms:W3CDTF">2016-04-14T08:08:43Z</dcterms:modified>
  <cp:category/>
  <cp:version/>
  <cp:contentType/>
  <cp:contentStatus/>
</cp:coreProperties>
</file>